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業務報告" sheetId="1" state="visible" r:id="rId1"/>
    <sheet xmlns:r="http://schemas.openxmlformats.org/officeDocument/2006/relationships" name="月次推移" sheetId="2" state="visible" r:id="rId2"/>
    <sheet xmlns:r="http://schemas.openxmlformats.org/officeDocument/2006/relationships" name="部署別集計" sheetId="3" state="visible" r:id="rId3"/>
    <sheet xmlns:r="http://schemas.openxmlformats.org/officeDocument/2006/relationships" name="ダッシュボード" sheetId="4" state="visible" r:id="rId4"/>
    <sheet xmlns:r="http://schemas.openxmlformats.org/officeDocument/2006/relationships"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+0.0%;-0.0%;0.0%"/>
    <numFmt numFmtId="166" formatCode="#,##0.0"/>
  </numFmts>
  <fonts count="19">
    <font>
      <name val="Calibri"/>
      <family val="2"/>
      <color theme="1"/>
      <sz val="11"/>
      <scheme val="minor"/>
    </font>
    <font>
      <name val="ＭＳ Ｐゴシック"/>
      <b val="1"/>
      <color rgb="001F4E79"/>
      <sz val="20"/>
    </font>
    <font>
      <name val="ＭＳ Ｐゴシック"/>
      <b val="1"/>
      <color rgb="00000000"/>
      <sz val="11"/>
    </font>
    <font>
      <name val="ＭＳ Ｐゴシック"/>
      <b val="1"/>
      <color rgb="00FFFFFF"/>
      <sz val="11"/>
    </font>
    <font>
      <name val="ＭＳ Ｐゴシック"/>
      <color rgb="00000000"/>
      <sz val="10"/>
    </font>
    <font>
      <name val="ＭＳ Ｐゴシック"/>
      <b val="1"/>
      <color rgb="00C0392B"/>
      <sz val="14"/>
    </font>
    <font>
      <name val="ＭＳ Ｐゴシック"/>
      <b val="1"/>
      <color rgb="001F4E79"/>
      <sz val="16"/>
    </font>
    <font>
      <name val="ＭＳ Ｐゴシック"/>
      <b val="1"/>
      <color rgb="00C0392B"/>
      <sz val="11"/>
    </font>
    <font>
      <name val="ＭＳ Ｐゴシック"/>
      <b val="1"/>
      <color rgb="00FFFFFF"/>
      <sz val="12"/>
    </font>
    <font>
      <name val="ＭＳ Ｐゴシック"/>
      <b val="1"/>
      <color rgb="004A90E2"/>
      <sz val="24"/>
    </font>
    <font>
      <name val="ＭＳ Ｐゴシック"/>
      <color rgb="00666666"/>
      <sz val="9"/>
    </font>
    <font>
      <name val="ＭＳ Ｐゴシック"/>
      <b val="1"/>
      <color rgb="00000000"/>
      <sz val="12"/>
    </font>
    <font>
      <name val="ＭＳ Ｐゴシック"/>
      <b val="1"/>
      <color rgb="0050C878"/>
      <sz val="24"/>
    </font>
    <font>
      <name val="ＭＳ Ｐゴシック"/>
      <b val="1"/>
      <color rgb="00F39C12"/>
      <sz val="24"/>
    </font>
    <font>
      <name val="ＭＳ Ｐゴシック"/>
      <b val="1"/>
      <color rgb="009B59B6"/>
      <sz val="24"/>
    </font>
    <font>
      <name val="ＭＳ Ｐゴシック"/>
      <b val="1"/>
      <color rgb="001F4E79"/>
      <sz val="13"/>
    </font>
    <font>
      <name val="ＭＳ Ｐゴシック"/>
      <b val="1"/>
      <color rgb="00000000"/>
      <sz val="16"/>
    </font>
    <font>
      <name val="ＭＳ Ｐゴシック"/>
      <color rgb="00000000"/>
      <sz val="11"/>
    </font>
    <font>
      <name val="ＭＳ Ｐゴシック"/>
      <b val="1"/>
      <color rgb="00000000"/>
      <sz val="13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1F4E79"/>
      </patternFill>
    </fill>
    <fill>
      <patternFill patternType="solid">
        <fgColor rgb="00FFF9E6"/>
      </patternFill>
    </fill>
    <fill>
      <patternFill patternType="solid">
        <fgColor rgb="004A90E2"/>
      </patternFill>
    </fill>
    <fill>
      <patternFill patternType="solid">
        <fgColor rgb="0050C878"/>
      </patternFill>
    </fill>
    <fill>
      <patternFill patternType="solid">
        <fgColor rgb="00F39C12"/>
      </patternFill>
    </fill>
    <fill>
      <patternFill patternType="solid">
        <fgColor rgb="009B59B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6" fontId="4" fillId="0" borderId="1" applyAlignment="1" pivotButton="0" quotePrefix="0" xfId="0">
      <alignment horizontal="right" vertical="center" wrapText="1"/>
    </xf>
    <xf numFmtId="164" fontId="4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right" vertical="center" wrapText="1"/>
    </xf>
    <xf numFmtId="164" fontId="5" fillId="4" borderId="0" applyAlignment="1" pivotButton="0" quotePrefix="0" xfId="0">
      <alignment horizontal="right" vertical="center" wrapText="1"/>
    </xf>
    <xf numFmtId="0" fontId="6" fillId="0" borderId="0" pivotButton="0" quotePrefix="0" xfId="0"/>
    <xf numFmtId="0" fontId="2" fillId="0" borderId="1" applyAlignment="1" pivotButton="0" quotePrefix="0" xfId="0">
      <alignment horizontal="left" vertical="center" wrapText="1"/>
    </xf>
    <xf numFmtId="166" fontId="0" fillId="0" borderId="1" pivotButton="0" quotePrefix="0" xfId="0"/>
    <xf numFmtId="0" fontId="3" fillId="3" borderId="0" applyAlignment="1" pivotButton="0" quotePrefix="0" xfId="0">
      <alignment horizontal="center" vertical="center" wrapText="1"/>
    </xf>
    <xf numFmtId="0" fontId="0" fillId="0" borderId="1" pivotButton="0" quotePrefix="0" xfId="0"/>
    <xf numFmtId="3" fontId="4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3" fontId="0" fillId="0" borderId="1" applyAlignment="1" pivotButton="0" quotePrefix="0" xfId="0">
      <alignment horizontal="right" vertical="center" wrapText="1"/>
    </xf>
    <xf numFmtId="0" fontId="2" fillId="4" borderId="1" pivotButton="0" quotePrefix="0" xfId="0"/>
    <xf numFmtId="3" fontId="7" fillId="4" borderId="1" pivotButton="0" quotePrefix="0" xfId="0"/>
    <xf numFmtId="0" fontId="1" fillId="0" borderId="0" pivotButton="0" quotePrefix="0" xfId="0"/>
    <xf numFmtId="0" fontId="8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center" vertical="center" wrapText="1"/>
    </xf>
    <xf numFmtId="3" fontId="9" fillId="0" borderId="1" applyAlignment="1" pivotButton="0" quotePrefix="0" xfId="0">
      <alignment horizontal="center" vertical="center" wrapText="1"/>
    </xf>
    <xf numFmtId="3" fontId="12" fillId="0" borderId="1" applyAlignment="1" pivotButton="0" quotePrefix="0" xfId="0">
      <alignment horizontal="center" vertical="center" wrapText="1"/>
    </xf>
    <xf numFmtId="3" fontId="13" fillId="0" borderId="1" applyAlignment="1" pivotButton="0" quotePrefix="0" xfId="0">
      <alignment horizontal="center" vertical="center" wrapText="1"/>
    </xf>
    <xf numFmtId="3" fontId="14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164" fontId="11" fillId="0" borderId="1" applyAlignment="1" pivotButton="0" quotePrefix="0" xfId="0">
      <alignment horizontal="center" vertical="center" wrapText="1"/>
    </xf>
    <xf numFmtId="0" fontId="15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left" vertical="center" wrapText="1"/>
    </xf>
    <xf numFmtId="0" fontId="1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1F8B4C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受注金額の月次推移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'月次推移'!$B$3:$G$3</f>
            </numRef>
          </cat>
          <val>
            <numRef>
              <f>'月次推移'!$B$5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'月次推移'!$B$3:$G$3</f>
            </numRef>
          </cat>
          <val>
            <numRef>
              <f>'月次推移'!$C$5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'月次推移'!$B$3:$G$3</f>
            </numRef>
          </cat>
          <val>
            <numRef>
              <f>'月次推移'!$D$5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'月次推移'!$B$3:$G$3</f>
            </numRef>
          </cat>
          <val>
            <numRef>
              <f>'月次推移'!$E$5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'月次推移'!$B$3:$G$3</f>
            </numRef>
          </cat>
          <val>
            <numRef>
              <f>'月次推移'!$F$5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'月次推移'!$B$3:$G$3</f>
            </numRef>
          </cat>
          <val>
            <numRef>
              <f>'月次推移'!$G$5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受注金額(千円)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受注件数の月次推移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'月次推移'!$B$3:$G$3</f>
            </numRef>
          </cat>
          <val>
            <numRef>
              <f>'月次推移'!$B$4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'月次推移'!$B$3:$G$3</f>
            </numRef>
          </cat>
          <val>
            <numRef>
              <f>'月次推移'!$C$4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'月次推移'!$B$3:$G$3</f>
            </numRef>
          </cat>
          <val>
            <numRef>
              <f>'月次推移'!$D$4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'月次推移'!$B$3:$G$3</f>
            </numRef>
          </cat>
          <val>
            <numRef>
              <f>'月次推移'!$E$4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'月次推移'!$B$3:$G$3</f>
            </numRef>
          </cat>
          <val>
            <numRef>
              <f>'月次推移'!$F$4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'月次推移'!$B$3:$G$3</f>
            </numRef>
          </cat>
          <val>
            <numRef>
              <f>'月次推移'!$G$4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受注件数(件)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部署別売上構成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'部署別集計'!$H$5:$H$7</f>
            </numRef>
          </cat>
          <val>
            <numRef>
              <f>'部署別集計'!$J$5:$J$7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27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9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39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20" customWidth="1" min="9" max="9"/>
  </cols>
  <sheetData>
    <row r="1" ht="32" customHeight="1">
      <c r="A1" s="1" t="inlineStr">
        <is>
          <t>業務報告書（KPI連動・完全版）</t>
        </is>
      </c>
    </row>
    <row r="3">
      <c r="A3" s="2" t="inlineStr">
        <is>
          <t>報告対象期間</t>
        </is>
      </c>
      <c r="B3" s="3" t="inlineStr">
        <is>
          <t>2026年4月</t>
        </is>
      </c>
      <c r="D3" s="2" t="inlineStr">
        <is>
          <t>報告者</t>
        </is>
      </c>
      <c r="E3" s="3" t="inlineStr">
        <is>
          <t>営業企画部　山田太郎</t>
        </is>
      </c>
      <c r="G3" s="2" t="inlineStr">
        <is>
          <t>承認者</t>
        </is>
      </c>
      <c r="H3" s="3" t="inlineStr">
        <is>
          <t>営業部長</t>
        </is>
      </c>
    </row>
    <row r="5" ht="22" customHeight="1">
      <c r="A5" s="4" t="inlineStr">
        <is>
          <t>No.</t>
        </is>
      </c>
      <c r="B5" s="4" t="inlineStr">
        <is>
          <t>KPI項目</t>
        </is>
      </c>
      <c r="C5" s="4" t="inlineStr">
        <is>
          <t>単位</t>
        </is>
      </c>
      <c r="D5" s="4" t="inlineStr">
        <is>
          <t>前月実績</t>
        </is>
      </c>
      <c r="E5" s="4" t="inlineStr">
        <is>
          <t>今月目標</t>
        </is>
      </c>
      <c r="F5" s="4" t="inlineStr">
        <is>
          <t>今月実績</t>
        </is>
      </c>
      <c r="G5" s="4" t="inlineStr">
        <is>
          <t>達成率</t>
        </is>
      </c>
      <c r="H5" s="4" t="inlineStr">
        <is>
          <t>前月比</t>
        </is>
      </c>
      <c r="I5" s="4" t="inlineStr">
        <is>
          <t>備考</t>
        </is>
      </c>
    </row>
    <row r="6">
      <c r="A6" s="5" t="n">
        <v>1</v>
      </c>
      <c r="B6" s="6" t="inlineStr">
        <is>
          <t>受注件数</t>
        </is>
      </c>
      <c r="C6" s="5" t="inlineStr">
        <is>
          <t>件</t>
        </is>
      </c>
      <c r="D6" s="7" t="n">
        <v>28</v>
      </c>
      <c r="E6" s="7" t="n">
        <v>35</v>
      </c>
      <c r="F6" s="7" t="n">
        <v>32</v>
      </c>
      <c r="G6" s="8">
        <f>IFERROR(F6/E6,"")</f>
        <v/>
      </c>
      <c r="H6" s="9">
        <f>IFERROR(F6/D6-1,"")</f>
        <v/>
      </c>
      <c r="I6" s="5" t="n"/>
    </row>
    <row r="7">
      <c r="A7" s="5" t="n">
        <v>2</v>
      </c>
      <c r="B7" s="6" t="inlineStr">
        <is>
          <t>受注金額</t>
        </is>
      </c>
      <c r="C7" s="5" t="inlineStr">
        <is>
          <t>千円</t>
        </is>
      </c>
      <c r="D7" s="7" t="n">
        <v>18500</v>
      </c>
      <c r="E7" s="7" t="n">
        <v>22000</v>
      </c>
      <c r="F7" s="7" t="n">
        <v>21300</v>
      </c>
      <c r="G7" s="8">
        <f>IFERROR(F7/E7,"")</f>
        <v/>
      </c>
      <c r="H7" s="9">
        <f>IFERROR(F7/D7-1,"")</f>
        <v/>
      </c>
      <c r="I7" s="5" t="n"/>
    </row>
    <row r="8">
      <c r="A8" s="5" t="n">
        <v>3</v>
      </c>
      <c r="B8" s="6" t="inlineStr">
        <is>
          <t>新規商談数</t>
        </is>
      </c>
      <c r="C8" s="5" t="inlineStr">
        <is>
          <t>件</t>
        </is>
      </c>
      <c r="D8" s="7" t="n">
        <v>45</v>
      </c>
      <c r="E8" s="7" t="n">
        <v>50</v>
      </c>
      <c r="F8" s="7" t="n">
        <v>53</v>
      </c>
      <c r="G8" s="8">
        <f>IFERROR(F8/E8,"")</f>
        <v/>
      </c>
      <c r="H8" s="9">
        <f>IFERROR(F8/D8-1,"")</f>
        <v/>
      </c>
      <c r="I8" s="5" t="n"/>
    </row>
    <row r="9">
      <c r="A9" s="5" t="n">
        <v>4</v>
      </c>
      <c r="B9" s="6" t="inlineStr">
        <is>
          <t>既存顧客訪問数</t>
        </is>
      </c>
      <c r="C9" s="5" t="inlineStr">
        <is>
          <t>件</t>
        </is>
      </c>
      <c r="D9" s="7" t="n">
        <v>62</v>
      </c>
      <c r="E9" s="7" t="n">
        <v>60</v>
      </c>
      <c r="F9" s="7" t="n">
        <v>58</v>
      </c>
      <c r="G9" s="8">
        <f>IFERROR(F9/E9,"")</f>
        <v/>
      </c>
      <c r="H9" s="9">
        <f>IFERROR(F9/D9-1,"")</f>
        <v/>
      </c>
      <c r="I9" s="5" t="n"/>
    </row>
    <row r="10">
      <c r="A10" s="5" t="n">
        <v>5</v>
      </c>
      <c r="B10" s="6" t="inlineStr">
        <is>
          <t>提案書提出数</t>
        </is>
      </c>
      <c r="C10" s="5" t="inlineStr">
        <is>
          <t>件</t>
        </is>
      </c>
      <c r="D10" s="7" t="n">
        <v>18</v>
      </c>
      <c r="E10" s="7" t="n">
        <v>20</v>
      </c>
      <c r="F10" s="7" t="n">
        <v>22</v>
      </c>
      <c r="G10" s="8">
        <f>IFERROR(F10/E10,"")</f>
        <v/>
      </c>
      <c r="H10" s="9">
        <f>IFERROR(F10/D10-1,"")</f>
        <v/>
      </c>
      <c r="I10" s="5" t="n"/>
    </row>
    <row r="11">
      <c r="A11" s="5" t="n">
        <v>6</v>
      </c>
      <c r="B11" s="6" t="inlineStr">
        <is>
          <t>見積提出数</t>
        </is>
      </c>
      <c r="C11" s="5" t="inlineStr">
        <is>
          <t>件</t>
        </is>
      </c>
      <c r="D11" s="7" t="n">
        <v>24</v>
      </c>
      <c r="E11" s="7" t="n">
        <v>25</v>
      </c>
      <c r="F11" s="7" t="n">
        <v>27</v>
      </c>
      <c r="G11" s="8">
        <f>IFERROR(F11/E11,"")</f>
        <v/>
      </c>
      <c r="H11" s="9">
        <f>IFERROR(F11/D11-1,"")</f>
        <v/>
      </c>
      <c r="I11" s="5" t="n"/>
    </row>
    <row r="12">
      <c r="A12" s="5" t="n">
        <v>7</v>
      </c>
      <c r="B12" s="6" t="inlineStr">
        <is>
          <t>成約率</t>
        </is>
      </c>
      <c r="C12" s="5" t="inlineStr">
        <is>
          <t>%</t>
        </is>
      </c>
      <c r="D12" s="7" t="n">
        <v>72</v>
      </c>
      <c r="E12" s="7" t="n">
        <v>75</v>
      </c>
      <c r="F12" s="7" t="n">
        <v>78</v>
      </c>
      <c r="G12" s="8">
        <f>IFERROR(F12/E12,"")</f>
        <v/>
      </c>
      <c r="H12" s="9">
        <f>IFERROR(F12/D12-1,"")</f>
        <v/>
      </c>
      <c r="I12" s="5" t="n"/>
    </row>
    <row r="13">
      <c r="A13" s="5" t="n">
        <v>8</v>
      </c>
      <c r="B13" s="6" t="inlineStr">
        <is>
          <t>平均成約単価</t>
        </is>
      </c>
      <c r="C13" s="5" t="inlineStr">
        <is>
          <t>千円</t>
        </is>
      </c>
      <c r="D13" s="7" t="n">
        <v>660</v>
      </c>
      <c r="E13" s="7" t="n">
        <v>700</v>
      </c>
      <c r="F13" s="7" t="n">
        <v>666</v>
      </c>
      <c r="G13" s="8">
        <f>IFERROR(F13/E13,"")</f>
        <v/>
      </c>
      <c r="H13" s="9">
        <f>IFERROR(F13/D13-1,"")</f>
        <v/>
      </c>
      <c r="I13" s="5" t="n"/>
    </row>
    <row r="14">
      <c r="A14" s="5" t="n">
        <v>9</v>
      </c>
      <c r="B14" s="6" t="inlineStr">
        <is>
          <t>問い合わせ件数</t>
        </is>
      </c>
      <c r="C14" s="5" t="inlineStr">
        <is>
          <t>件</t>
        </is>
      </c>
      <c r="D14" s="7" t="n">
        <v>88</v>
      </c>
      <c r="E14" s="7" t="n">
        <v>90</v>
      </c>
      <c r="F14" s="7" t="n">
        <v>102</v>
      </c>
      <c r="G14" s="8">
        <f>IFERROR(F14/E14,"")</f>
        <v/>
      </c>
      <c r="H14" s="9">
        <f>IFERROR(F14/D14-1,"")</f>
        <v/>
      </c>
      <c r="I14" s="5" t="n"/>
    </row>
    <row r="15">
      <c r="A15" s="5" t="n">
        <v>10</v>
      </c>
      <c r="B15" s="6" t="inlineStr">
        <is>
          <t>Webリード数</t>
        </is>
      </c>
      <c r="C15" s="5" t="inlineStr">
        <is>
          <t>件</t>
        </is>
      </c>
      <c r="D15" s="7" t="n">
        <v>145</v>
      </c>
      <c r="E15" s="7" t="n">
        <v>160</v>
      </c>
      <c r="F15" s="7" t="n">
        <v>178</v>
      </c>
      <c r="G15" s="8">
        <f>IFERROR(F15/E15,"")</f>
        <v/>
      </c>
      <c r="H15" s="9">
        <f>IFERROR(F15/D15-1,"")</f>
        <v/>
      </c>
      <c r="I15" s="5" t="n"/>
    </row>
    <row r="16">
      <c r="A16" s="5" t="n">
        <v>11</v>
      </c>
      <c r="B16" s="6" t="inlineStr">
        <is>
          <t>SNS経由問い合わせ</t>
        </is>
      </c>
      <c r="C16" s="5" t="inlineStr">
        <is>
          <t>件</t>
        </is>
      </c>
      <c r="D16" s="7" t="n">
        <v>12</v>
      </c>
      <c r="E16" s="7" t="n">
        <v>15</v>
      </c>
      <c r="F16" s="7" t="n">
        <v>18</v>
      </c>
      <c r="G16" s="8">
        <f>IFERROR(F16/E16,"")</f>
        <v/>
      </c>
      <c r="H16" s="9">
        <f>IFERROR(F16/D16-1,"")</f>
        <v/>
      </c>
      <c r="I16" s="5" t="n"/>
    </row>
    <row r="17">
      <c r="A17" s="5" t="n">
        <v>12</v>
      </c>
      <c r="B17" s="6" t="inlineStr">
        <is>
          <t>展示会経由商談</t>
        </is>
      </c>
      <c r="C17" s="5" t="inlineStr">
        <is>
          <t>件</t>
        </is>
      </c>
      <c r="D17" s="7" t="n">
        <v>8</v>
      </c>
      <c r="E17" s="7" t="n">
        <v>10</v>
      </c>
      <c r="F17" s="7" t="n">
        <v>11</v>
      </c>
      <c r="G17" s="8">
        <f>IFERROR(F17/E17,"")</f>
        <v/>
      </c>
      <c r="H17" s="9">
        <f>IFERROR(F17/D17-1,"")</f>
        <v/>
      </c>
      <c r="I17" s="5" t="n"/>
    </row>
    <row r="18">
      <c r="A18" s="5" t="n">
        <v>13</v>
      </c>
      <c r="B18" s="6" t="inlineStr">
        <is>
          <t>紹介経由商談</t>
        </is>
      </c>
      <c r="C18" s="5" t="inlineStr">
        <is>
          <t>件</t>
        </is>
      </c>
      <c r="D18" s="7" t="n">
        <v>6</v>
      </c>
      <c r="E18" s="7" t="n">
        <v>8</v>
      </c>
      <c r="F18" s="7" t="n">
        <v>9</v>
      </c>
      <c r="G18" s="8">
        <f>IFERROR(F18/E18,"")</f>
        <v/>
      </c>
      <c r="H18" s="9">
        <f>IFERROR(F18/D18-1,"")</f>
        <v/>
      </c>
      <c r="I18" s="5" t="n"/>
    </row>
    <row r="19">
      <c r="A19" s="5" t="n">
        <v>14</v>
      </c>
      <c r="B19" s="6" t="inlineStr">
        <is>
          <t>顧客満足度</t>
        </is>
      </c>
      <c r="C19" s="5" t="inlineStr">
        <is>
          <t>pt</t>
        </is>
      </c>
      <c r="D19" s="7" t="n">
        <v>4.2</v>
      </c>
      <c r="E19" s="7" t="n">
        <v>4.3</v>
      </c>
      <c r="F19" s="7" t="n">
        <v>4.4</v>
      </c>
      <c r="G19" s="8">
        <f>IFERROR(F19/E19,"")</f>
        <v/>
      </c>
      <c r="H19" s="9">
        <f>IFERROR(F19/D19-1,"")</f>
        <v/>
      </c>
      <c r="I19" s="5" t="n"/>
    </row>
    <row r="20">
      <c r="A20" s="5" t="n">
        <v>15</v>
      </c>
      <c r="B20" s="6" t="inlineStr">
        <is>
          <t>リピート受注率</t>
        </is>
      </c>
      <c r="C20" s="5" t="inlineStr">
        <is>
          <t>%</t>
        </is>
      </c>
      <c r="D20" s="7" t="n">
        <v>65</v>
      </c>
      <c r="E20" s="7" t="n">
        <v>68</v>
      </c>
      <c r="F20" s="7" t="n">
        <v>70</v>
      </c>
      <c r="G20" s="8">
        <f>IFERROR(F20/E20,"")</f>
        <v/>
      </c>
      <c r="H20" s="9">
        <f>IFERROR(F20/D20-1,"")</f>
        <v/>
      </c>
      <c r="I20" s="5" t="n"/>
    </row>
    <row r="21">
      <c r="A21" s="5" t="n">
        <v>16</v>
      </c>
      <c r="B21" s="6" t="inlineStr">
        <is>
          <t>解約率</t>
        </is>
      </c>
      <c r="C21" s="5" t="inlineStr">
        <is>
          <t>%</t>
        </is>
      </c>
      <c r="D21" s="7" t="n">
        <v>3.2</v>
      </c>
      <c r="E21" s="7" t="n">
        <v>3</v>
      </c>
      <c r="F21" s="7" t="n">
        <v>2.8</v>
      </c>
      <c r="G21" s="8">
        <f>IFERROR(F21/E21,"")</f>
        <v/>
      </c>
      <c r="H21" s="9">
        <f>IFERROR(F21/D21-1,"")</f>
        <v/>
      </c>
      <c r="I21" s="5" t="n"/>
    </row>
    <row r="22">
      <c r="A22" s="5" t="n">
        <v>17</v>
      </c>
      <c r="B22" s="6" t="inlineStr">
        <is>
          <t>返品率</t>
        </is>
      </c>
      <c r="C22" s="5" t="inlineStr">
        <is>
          <t>%</t>
        </is>
      </c>
      <c r="D22" s="7" t="n">
        <v>1.5</v>
      </c>
      <c r="E22" s="7" t="n">
        <v>1.5</v>
      </c>
      <c r="F22" s="7" t="n">
        <v>1.2</v>
      </c>
      <c r="G22" s="8">
        <f>IFERROR(F22/E22,"")</f>
        <v/>
      </c>
      <c r="H22" s="9">
        <f>IFERROR(F22/D22-1,"")</f>
        <v/>
      </c>
      <c r="I22" s="5" t="n"/>
    </row>
    <row r="23">
      <c r="A23" s="5" t="n">
        <v>18</v>
      </c>
      <c r="B23" s="6" t="inlineStr">
        <is>
          <t>客単価</t>
        </is>
      </c>
      <c r="C23" s="5" t="inlineStr">
        <is>
          <t>千円</t>
        </is>
      </c>
      <c r="D23" s="7" t="n">
        <v>215</v>
      </c>
      <c r="E23" s="7" t="n">
        <v>220</v>
      </c>
      <c r="F23" s="7" t="n">
        <v>225</v>
      </c>
      <c r="G23" s="8">
        <f>IFERROR(F23/E23,"")</f>
        <v/>
      </c>
      <c r="H23" s="9">
        <f>IFERROR(F23/D23-1,"")</f>
        <v/>
      </c>
      <c r="I23" s="5" t="n"/>
    </row>
    <row r="24">
      <c r="A24" s="5" t="n">
        <v>19</v>
      </c>
      <c r="B24" s="6" t="inlineStr">
        <is>
          <t>LTV（生涯顧客価値）</t>
        </is>
      </c>
      <c r="C24" s="5" t="inlineStr">
        <is>
          <t>千円</t>
        </is>
      </c>
      <c r="D24" s="7" t="n">
        <v>1850</v>
      </c>
      <c r="E24" s="7" t="n">
        <v>1900</v>
      </c>
      <c r="F24" s="7" t="n">
        <v>1920</v>
      </c>
      <c r="G24" s="8">
        <f>IFERROR(F24/E24,"")</f>
        <v/>
      </c>
      <c r="H24" s="9">
        <f>IFERROR(F24/D24-1,"")</f>
        <v/>
      </c>
      <c r="I24" s="5" t="n"/>
    </row>
    <row r="25">
      <c r="A25" s="5" t="n">
        <v>20</v>
      </c>
      <c r="B25" s="6" t="inlineStr">
        <is>
          <t>クレーム件数</t>
        </is>
      </c>
      <c r="C25" s="5" t="inlineStr">
        <is>
          <t>件</t>
        </is>
      </c>
      <c r="D25" s="7" t="n">
        <v>4</v>
      </c>
      <c r="E25" s="7" t="n">
        <v>3</v>
      </c>
      <c r="F25" s="7" t="n">
        <v>2</v>
      </c>
      <c r="G25" s="8">
        <f>IFERROR(F25/E25,"")</f>
        <v/>
      </c>
      <c r="H25" s="9">
        <f>IFERROR(F25/D25-1,"")</f>
        <v/>
      </c>
      <c r="I25" s="5" t="n"/>
    </row>
    <row r="26">
      <c r="A26" s="5" t="n">
        <v>21</v>
      </c>
      <c r="B26" s="6" t="inlineStr">
        <is>
          <t>クレーム解決時間</t>
        </is>
      </c>
      <c r="C26" s="5" t="inlineStr">
        <is>
          <t>h</t>
        </is>
      </c>
      <c r="D26" s="7" t="n">
        <v>18</v>
      </c>
      <c r="E26" s="7" t="n">
        <v>16</v>
      </c>
      <c r="F26" s="7" t="n">
        <v>14</v>
      </c>
      <c r="G26" s="8">
        <f>IFERROR(F26/E26,"")</f>
        <v/>
      </c>
      <c r="H26" s="9">
        <f>IFERROR(F26/D26-1,"")</f>
        <v/>
      </c>
      <c r="I26" s="5" t="n"/>
    </row>
    <row r="27">
      <c r="A27" s="5" t="n">
        <v>22</v>
      </c>
      <c r="B27" s="6" t="inlineStr">
        <is>
          <t>NPS</t>
        </is>
      </c>
      <c r="C27" s="5" t="inlineStr">
        <is>
          <t>pt</t>
        </is>
      </c>
      <c r="D27" s="7" t="n">
        <v>32</v>
      </c>
      <c r="E27" s="7" t="n">
        <v>35</v>
      </c>
      <c r="F27" s="7" t="n">
        <v>38</v>
      </c>
      <c r="G27" s="8">
        <f>IFERROR(F27/E27,"")</f>
        <v/>
      </c>
      <c r="H27" s="9">
        <f>IFERROR(F27/D27-1,"")</f>
        <v/>
      </c>
      <c r="I27" s="5" t="n"/>
    </row>
    <row r="28">
      <c r="A28" s="5" t="n">
        <v>23</v>
      </c>
      <c r="B28" s="6" t="inlineStr">
        <is>
          <t>営業1人あたり売上</t>
        </is>
      </c>
      <c r="C28" s="5" t="inlineStr">
        <is>
          <t>千円</t>
        </is>
      </c>
      <c r="D28" s="7" t="n">
        <v>3700</v>
      </c>
      <c r="E28" s="7" t="n">
        <v>4000</v>
      </c>
      <c r="F28" s="7" t="n">
        <v>4260</v>
      </c>
      <c r="G28" s="8">
        <f>IFERROR(F28/E28,"")</f>
        <v/>
      </c>
      <c r="H28" s="9">
        <f>IFERROR(F28/D28-1,"")</f>
        <v/>
      </c>
      <c r="I28" s="5" t="n"/>
    </row>
    <row r="29">
      <c r="A29" s="5" t="n">
        <v>24</v>
      </c>
      <c r="B29" s="6" t="inlineStr">
        <is>
          <t>稼働率</t>
        </is>
      </c>
      <c r="C29" s="5" t="inlineStr">
        <is>
          <t>%</t>
        </is>
      </c>
      <c r="D29" s="7" t="n">
        <v>78</v>
      </c>
      <c r="E29" s="7" t="n">
        <v>80</v>
      </c>
      <c r="F29" s="7" t="n">
        <v>82</v>
      </c>
      <c r="G29" s="8">
        <f>IFERROR(F29/E29,"")</f>
        <v/>
      </c>
      <c r="H29" s="9">
        <f>IFERROR(F29/D29-1,"")</f>
        <v/>
      </c>
      <c r="I29" s="5" t="n"/>
    </row>
    <row r="30">
      <c r="A30" s="5" t="n">
        <v>25</v>
      </c>
      <c r="B30" s="6" t="inlineStr">
        <is>
          <t>残業時間</t>
        </is>
      </c>
      <c r="C30" s="5" t="inlineStr">
        <is>
          <t>h</t>
        </is>
      </c>
      <c r="D30" s="7" t="n">
        <v>28</v>
      </c>
      <c r="E30" s="7" t="n">
        <v>25</v>
      </c>
      <c r="F30" s="7" t="n">
        <v>22</v>
      </c>
      <c r="G30" s="8">
        <f>IFERROR(F30/E30,"")</f>
        <v/>
      </c>
      <c r="H30" s="9">
        <f>IFERROR(F30/D30-1,"")</f>
        <v/>
      </c>
      <c r="I30" s="5" t="n"/>
    </row>
    <row r="31">
      <c r="A31" s="5" t="n">
        <v>26</v>
      </c>
      <c r="B31" s="6" t="inlineStr">
        <is>
          <t>教育研修時間</t>
        </is>
      </c>
      <c r="C31" s="5" t="inlineStr">
        <is>
          <t>h</t>
        </is>
      </c>
      <c r="D31" s="7" t="n">
        <v>6</v>
      </c>
      <c r="E31" s="7" t="n">
        <v>8</v>
      </c>
      <c r="F31" s="7" t="n">
        <v>10</v>
      </c>
      <c r="G31" s="8">
        <f>IFERROR(F31/E31,"")</f>
        <v/>
      </c>
      <c r="H31" s="9">
        <f>IFERROR(F31/D31-1,"")</f>
        <v/>
      </c>
      <c r="I31" s="5" t="n"/>
    </row>
    <row r="32">
      <c r="A32" s="5" t="n">
        <v>27</v>
      </c>
      <c r="B32" s="6" t="inlineStr">
        <is>
          <t>新人OJT進捗</t>
        </is>
      </c>
      <c r="C32" s="5" t="inlineStr">
        <is>
          <t>%</t>
        </is>
      </c>
      <c r="D32" s="7" t="n">
        <v>65</v>
      </c>
      <c r="E32" s="7" t="n">
        <v>70</v>
      </c>
      <c r="F32" s="7" t="n">
        <v>72</v>
      </c>
      <c r="G32" s="8">
        <f>IFERROR(F32/E32,"")</f>
        <v/>
      </c>
      <c r="H32" s="9">
        <f>IFERROR(F32/D32-1,"")</f>
        <v/>
      </c>
      <c r="I32" s="5" t="n"/>
    </row>
    <row r="33">
      <c r="A33" s="5" t="n">
        <v>28</v>
      </c>
      <c r="B33" s="6" t="inlineStr">
        <is>
          <t>CRMデータ入力率</t>
        </is>
      </c>
      <c r="C33" s="5" t="inlineStr">
        <is>
          <t>%</t>
        </is>
      </c>
      <c r="D33" s="7" t="n">
        <v>88</v>
      </c>
      <c r="E33" s="7" t="n">
        <v>95</v>
      </c>
      <c r="F33" s="7" t="n">
        <v>96</v>
      </c>
      <c r="G33" s="8">
        <f>IFERROR(F33/E33,"")</f>
        <v/>
      </c>
      <c r="H33" s="9">
        <f>IFERROR(F33/D33-1,"")</f>
        <v/>
      </c>
      <c r="I33" s="5" t="n"/>
    </row>
    <row r="34">
      <c r="A34" s="5" t="n">
        <v>29</v>
      </c>
      <c r="B34" s="6" t="inlineStr">
        <is>
          <t>提案準備時間</t>
        </is>
      </c>
      <c r="C34" s="5" t="inlineStr">
        <is>
          <t>h</t>
        </is>
      </c>
      <c r="D34" s="7" t="n">
        <v>4.5</v>
      </c>
      <c r="E34" s="7" t="n">
        <v>4</v>
      </c>
      <c r="F34" s="7" t="n">
        <v>3.8</v>
      </c>
      <c r="G34" s="8">
        <f>IFERROR(F34/E34,"")</f>
        <v/>
      </c>
      <c r="H34" s="9">
        <f>IFERROR(F34/D34-1,"")</f>
        <v/>
      </c>
      <c r="I34" s="5" t="n"/>
    </row>
    <row r="35">
      <c r="A35" s="5" t="n">
        <v>30</v>
      </c>
      <c r="B35" s="6" t="inlineStr">
        <is>
          <t>1日商談件数</t>
        </is>
      </c>
      <c r="C35" s="5" t="inlineStr">
        <is>
          <t>件</t>
        </is>
      </c>
      <c r="D35" s="7" t="n">
        <v>2.4</v>
      </c>
      <c r="E35" s="7" t="n">
        <v>2.8</v>
      </c>
      <c r="F35" s="7" t="n">
        <v>2.9</v>
      </c>
      <c r="G35" s="8">
        <f>IFERROR(F35/E35,"")</f>
        <v/>
      </c>
      <c r="H35" s="9">
        <f>IFERROR(F35/D35-1,"")</f>
        <v/>
      </c>
      <c r="I35" s="5" t="n"/>
    </row>
    <row r="37">
      <c r="B37" s="10" t="inlineStr">
        <is>
          <t>達成KPI数</t>
        </is>
      </c>
      <c r="C37" s="11">
        <f>COUNTIF(G6:G35,"&gt;=1")</f>
        <v/>
      </c>
    </row>
    <row r="38">
      <c r="B38" s="10" t="inlineStr">
        <is>
          <t>未達KPI数</t>
        </is>
      </c>
      <c r="C38" s="11">
        <f>COUNTIF(G6:G35,"&lt;1")</f>
        <v/>
      </c>
    </row>
    <row r="39">
      <c r="B39" s="10" t="inlineStr">
        <is>
          <t>達成率（全体）</t>
        </is>
      </c>
      <c r="C39" s="12">
        <f>C37/(C37+C38)</f>
        <v/>
      </c>
    </row>
  </sheetData>
  <mergeCells count="3">
    <mergeCell ref="A1:I1"/>
    <mergeCell ref="E3:F3"/>
    <mergeCell ref="H3:I3"/>
  </mergeCells>
  <conditionalFormatting sqref="G6:G35">
    <cfRule type="colorScale" priority="1">
      <colorScale>
        <cfvo type="num" val="0.7"/>
        <cfvo type="num" val="1"/>
        <cfvo type="num" val="1.2"/>
        <color rgb="00F08080"/>
        <color rgb="00FFEB84"/>
        <color rgb="0063BE7B"/>
      </colorScale>
    </cfRule>
    <cfRule type="cellIs" priority="2" operator="greaterThanOrEqual" dxfId="0">
      <formula>1</formula>
    </cfRule>
  </conditionalFormatting>
  <pageMargins left="0.75" right="0.75" top="1" bottom="1" header="0.5" footer="0.5"/>
  <pageSetup orientation="landscape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3" t="inlineStr">
        <is>
          <t>月次KPI推移（6ヶ月）</t>
        </is>
      </c>
    </row>
    <row r="3">
      <c r="A3" s="4" t="inlineStr">
        <is>
          <t>KPI項目</t>
        </is>
      </c>
      <c r="B3" s="4" t="inlineStr">
        <is>
          <t>2025/11</t>
        </is>
      </c>
      <c r="C3" s="4" t="inlineStr">
        <is>
          <t>2025/12</t>
        </is>
      </c>
      <c r="D3" s="4" t="inlineStr">
        <is>
          <t>2026/01</t>
        </is>
      </c>
      <c r="E3" s="4" t="inlineStr">
        <is>
          <t>2026/02</t>
        </is>
      </c>
      <c r="F3" s="4" t="inlineStr">
        <is>
          <t>2026/03</t>
        </is>
      </c>
      <c r="G3" s="4" t="inlineStr">
        <is>
          <t>2026/04</t>
        </is>
      </c>
    </row>
    <row r="4">
      <c r="A4" s="14" t="inlineStr">
        <is>
          <t>受注件数</t>
        </is>
      </c>
      <c r="B4" s="15" t="n">
        <v>22</v>
      </c>
      <c r="C4" s="15" t="n">
        <v>24</v>
      </c>
      <c r="D4" s="15" t="n">
        <v>26</v>
      </c>
      <c r="E4" s="15" t="n">
        <v>27</v>
      </c>
      <c r="F4" s="15" t="n">
        <v>28</v>
      </c>
      <c r="G4" s="15" t="n">
        <v>32</v>
      </c>
    </row>
    <row r="5">
      <c r="A5" s="14" t="inlineStr">
        <is>
          <t>受注金額(千円)</t>
        </is>
      </c>
      <c r="B5" s="15" t="n">
        <v>15200</v>
      </c>
      <c r="C5" s="15" t="n">
        <v>16400</v>
      </c>
      <c r="D5" s="15" t="n">
        <v>17100</v>
      </c>
      <c r="E5" s="15" t="n">
        <v>17800</v>
      </c>
      <c r="F5" s="15" t="n">
        <v>18500</v>
      </c>
      <c r="G5" s="15" t="n">
        <v>21300</v>
      </c>
    </row>
    <row r="6">
      <c r="A6" s="14" t="inlineStr">
        <is>
          <t>成約率(%)</t>
        </is>
      </c>
      <c r="B6" s="15" t="n">
        <v>68</v>
      </c>
      <c r="C6" s="15" t="n">
        <v>70</v>
      </c>
      <c r="D6" s="15" t="n">
        <v>71</v>
      </c>
      <c r="E6" s="15" t="n">
        <v>71</v>
      </c>
      <c r="F6" s="15" t="n">
        <v>72</v>
      </c>
      <c r="G6" s="15" t="n">
        <v>78</v>
      </c>
    </row>
    <row r="7">
      <c r="A7" s="14" t="inlineStr">
        <is>
          <t>顧客満足度</t>
        </is>
      </c>
      <c r="B7" s="15" t="n">
        <v>4</v>
      </c>
      <c r="C7" s="15" t="n">
        <v>4</v>
      </c>
      <c r="D7" s="15" t="n">
        <v>4.1</v>
      </c>
      <c r="E7" s="15" t="n">
        <v>4.1</v>
      </c>
      <c r="F7" s="15" t="n">
        <v>4.2</v>
      </c>
      <c r="G7" s="15" t="n">
        <v>4.4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0" customWidth="1" min="4" max="4"/>
    <col width="14" customWidth="1" min="5" max="5"/>
    <col width="14" customWidth="1" min="6" max="6"/>
    <col width="4" customWidth="1" min="7" max="7"/>
    <col width="12" customWidth="1" min="8" max="8"/>
    <col width="8" customWidth="1" min="9" max="9"/>
    <col width="18" customWidth="1" min="10" max="10"/>
  </cols>
  <sheetData>
    <row r="1">
      <c r="A1" s="13" t="inlineStr">
        <is>
          <t>部署別 売上集計（ピボット風）</t>
        </is>
      </c>
    </row>
    <row r="3">
      <c r="A3" s="4" t="inlineStr">
        <is>
          <t>No.</t>
        </is>
      </c>
      <c r="B3" s="4" t="inlineStr">
        <is>
          <t>日付</t>
        </is>
      </c>
      <c r="C3" s="4" t="inlineStr">
        <is>
          <t>部署</t>
        </is>
      </c>
      <c r="D3" s="4" t="inlineStr">
        <is>
          <t>担当者</t>
        </is>
      </c>
      <c r="E3" s="4" t="inlineStr">
        <is>
          <t>売上(千円)</t>
        </is>
      </c>
      <c r="F3" s="4" t="inlineStr">
        <is>
          <t>商品カテゴリ</t>
        </is>
      </c>
      <c r="H3" s="16" t="inlineStr">
        <is>
          <t>部署別集計</t>
        </is>
      </c>
    </row>
    <row r="4">
      <c r="A4" s="17" t="n">
        <v>1</v>
      </c>
      <c r="B4" s="5" t="inlineStr">
        <is>
          <t>2026/04/03</t>
        </is>
      </c>
      <c r="C4" s="6" t="inlineStr">
        <is>
          <t>営業1課</t>
        </is>
      </c>
      <c r="D4" s="6" t="inlineStr">
        <is>
          <t>田中</t>
        </is>
      </c>
      <c r="E4" s="18" t="n">
        <v>1250</v>
      </c>
      <c r="F4" s="6" t="inlineStr">
        <is>
          <t>A製品</t>
        </is>
      </c>
      <c r="H4" s="19" t="inlineStr">
        <is>
          <t>部署</t>
        </is>
      </c>
      <c r="I4" s="19" t="inlineStr">
        <is>
          <t>件数</t>
        </is>
      </c>
      <c r="J4" s="19" t="inlineStr">
        <is>
          <t>売上合計(千円)</t>
        </is>
      </c>
    </row>
    <row r="5">
      <c r="A5" s="17" t="n">
        <v>2</v>
      </c>
      <c r="B5" s="5" t="inlineStr">
        <is>
          <t>2026/04/05</t>
        </is>
      </c>
      <c r="C5" s="6" t="inlineStr">
        <is>
          <t>営業1課</t>
        </is>
      </c>
      <c r="D5" s="6" t="inlineStr">
        <is>
          <t>田中</t>
        </is>
      </c>
      <c r="E5" s="18" t="n">
        <v>880</v>
      </c>
      <c r="F5" s="6" t="inlineStr">
        <is>
          <t>B製品</t>
        </is>
      </c>
      <c r="H5" s="20" t="inlineStr">
        <is>
          <t>営業1課</t>
        </is>
      </c>
      <c r="I5" s="21">
        <f>COUNTIF(C4:C23,"営業1課")</f>
        <v/>
      </c>
      <c r="J5" s="22">
        <f>SUMIFS(E4:E23,C4:C23,"営業1課")</f>
        <v/>
      </c>
    </row>
    <row r="6">
      <c r="A6" s="17" t="n">
        <v>3</v>
      </c>
      <c r="B6" s="5" t="inlineStr">
        <is>
          <t>2026/04/07</t>
        </is>
      </c>
      <c r="C6" s="6" t="inlineStr">
        <is>
          <t>営業1課</t>
        </is>
      </c>
      <c r="D6" s="6" t="inlineStr">
        <is>
          <t>鈴木</t>
        </is>
      </c>
      <c r="E6" s="18" t="n">
        <v>1500</v>
      </c>
      <c r="F6" s="6" t="inlineStr">
        <is>
          <t>A製品</t>
        </is>
      </c>
      <c r="H6" s="20" t="inlineStr">
        <is>
          <t>営業2課</t>
        </is>
      </c>
      <c r="I6" s="21">
        <f>COUNTIF(C4:C23,"営業2課")</f>
        <v/>
      </c>
      <c r="J6" s="22">
        <f>SUMIFS(E4:E23,C4:C23,"営業2課")</f>
        <v/>
      </c>
    </row>
    <row r="7">
      <c r="A7" s="17" t="n">
        <v>4</v>
      </c>
      <c r="B7" s="5" t="inlineStr">
        <is>
          <t>2026/04/09</t>
        </is>
      </c>
      <c r="C7" s="6" t="inlineStr">
        <is>
          <t>営業2課</t>
        </is>
      </c>
      <c r="D7" s="6" t="inlineStr">
        <is>
          <t>佐藤</t>
        </is>
      </c>
      <c r="E7" s="18" t="n">
        <v>2100</v>
      </c>
      <c r="F7" s="6" t="inlineStr">
        <is>
          <t>C製品</t>
        </is>
      </c>
      <c r="H7" s="20" t="inlineStr">
        <is>
          <t>営業3課</t>
        </is>
      </c>
      <c r="I7" s="21">
        <f>COUNTIF(C4:C23,"営業3課")</f>
        <v/>
      </c>
      <c r="J7" s="22">
        <f>SUMIFS(E4:E23,C4:C23,"営業3課")</f>
        <v/>
      </c>
    </row>
    <row r="8">
      <c r="A8" s="17" t="n">
        <v>5</v>
      </c>
      <c r="B8" s="5" t="inlineStr">
        <is>
          <t>2026/04/11</t>
        </is>
      </c>
      <c r="C8" s="6" t="inlineStr">
        <is>
          <t>営業2課</t>
        </is>
      </c>
      <c r="D8" s="6" t="inlineStr">
        <is>
          <t>高橋</t>
        </is>
      </c>
      <c r="E8" s="18" t="n">
        <v>980</v>
      </c>
      <c r="F8" s="6" t="inlineStr">
        <is>
          <t>B製品</t>
        </is>
      </c>
      <c r="H8" s="23" t="inlineStr">
        <is>
          <t>合計</t>
        </is>
      </c>
      <c r="I8" s="17">
        <f>SUM(I5:I7)</f>
        <v/>
      </c>
      <c r="J8" s="24">
        <f>SUM(J5:J7)</f>
        <v/>
      </c>
    </row>
    <row r="9">
      <c r="A9" s="17" t="n">
        <v>6</v>
      </c>
      <c r="B9" s="5" t="inlineStr">
        <is>
          <t>2026/04/12</t>
        </is>
      </c>
      <c r="C9" s="6" t="inlineStr">
        <is>
          <t>営業1課</t>
        </is>
      </c>
      <c r="D9" s="6" t="inlineStr">
        <is>
          <t>田中</t>
        </is>
      </c>
      <c r="E9" s="18" t="n">
        <v>1320</v>
      </c>
      <c r="F9" s="6" t="inlineStr">
        <is>
          <t>A製品</t>
        </is>
      </c>
    </row>
    <row r="10">
      <c r="A10" s="17" t="n">
        <v>7</v>
      </c>
      <c r="B10" s="5" t="inlineStr">
        <is>
          <t>2026/04/14</t>
        </is>
      </c>
      <c r="C10" s="6" t="inlineStr">
        <is>
          <t>営業2課</t>
        </is>
      </c>
      <c r="D10" s="6" t="inlineStr">
        <is>
          <t>佐藤</t>
        </is>
      </c>
      <c r="E10" s="18" t="n">
        <v>750</v>
      </c>
      <c r="F10" s="6" t="inlineStr">
        <is>
          <t>B製品</t>
        </is>
      </c>
    </row>
    <row r="11">
      <c r="A11" s="17" t="n">
        <v>8</v>
      </c>
      <c r="B11" s="5" t="inlineStr">
        <is>
          <t>2026/04/16</t>
        </is>
      </c>
      <c r="C11" s="6" t="inlineStr">
        <is>
          <t>営業3課</t>
        </is>
      </c>
      <c r="D11" s="6" t="inlineStr">
        <is>
          <t>伊藤</t>
        </is>
      </c>
      <c r="E11" s="18" t="n">
        <v>1850</v>
      </c>
      <c r="F11" s="6" t="inlineStr">
        <is>
          <t>C製品</t>
        </is>
      </c>
    </row>
    <row r="12">
      <c r="A12" s="17" t="n">
        <v>9</v>
      </c>
      <c r="B12" s="5" t="inlineStr">
        <is>
          <t>2026/04/17</t>
        </is>
      </c>
      <c r="C12" s="6" t="inlineStr">
        <is>
          <t>営業1課</t>
        </is>
      </c>
      <c r="D12" s="6" t="inlineStr">
        <is>
          <t>鈴木</t>
        </is>
      </c>
      <c r="E12" s="18" t="n">
        <v>1100</v>
      </c>
      <c r="F12" s="6" t="inlineStr">
        <is>
          <t>A製品</t>
        </is>
      </c>
    </row>
    <row r="13">
      <c r="A13" s="17" t="n">
        <v>10</v>
      </c>
      <c r="B13" s="5" t="inlineStr">
        <is>
          <t>2026/04/19</t>
        </is>
      </c>
      <c r="C13" s="6" t="inlineStr">
        <is>
          <t>営業3課</t>
        </is>
      </c>
      <c r="D13" s="6" t="inlineStr">
        <is>
          <t>伊藤</t>
        </is>
      </c>
      <c r="E13" s="18" t="n">
        <v>920</v>
      </c>
      <c r="F13" s="6" t="inlineStr">
        <is>
          <t>B製品</t>
        </is>
      </c>
    </row>
    <row r="14">
      <c r="A14" s="17" t="n">
        <v>11</v>
      </c>
      <c r="B14" s="5" t="inlineStr">
        <is>
          <t>2026/04/20</t>
        </is>
      </c>
      <c r="C14" s="6" t="inlineStr">
        <is>
          <t>営業2課</t>
        </is>
      </c>
      <c r="D14" s="6" t="inlineStr">
        <is>
          <t>高橋</t>
        </is>
      </c>
      <c r="E14" s="18" t="n">
        <v>1480</v>
      </c>
      <c r="F14" s="6" t="inlineStr">
        <is>
          <t>C製品</t>
        </is>
      </c>
    </row>
    <row r="15">
      <c r="A15" s="17" t="n">
        <v>12</v>
      </c>
      <c r="B15" s="5" t="inlineStr">
        <is>
          <t>2026/04/21</t>
        </is>
      </c>
      <c r="C15" s="6" t="inlineStr">
        <is>
          <t>営業1課</t>
        </is>
      </c>
      <c r="D15" s="6" t="inlineStr">
        <is>
          <t>田中</t>
        </is>
      </c>
      <c r="E15" s="18" t="n">
        <v>1670</v>
      </c>
      <c r="F15" s="6" t="inlineStr">
        <is>
          <t>A製品</t>
        </is>
      </c>
    </row>
    <row r="16">
      <c r="A16" s="17" t="n">
        <v>13</v>
      </c>
      <c r="B16" s="5" t="inlineStr">
        <is>
          <t>2026/04/23</t>
        </is>
      </c>
      <c r="C16" s="6" t="inlineStr">
        <is>
          <t>営業3課</t>
        </is>
      </c>
      <c r="D16" s="6" t="inlineStr">
        <is>
          <t>渡辺</t>
        </is>
      </c>
      <c r="E16" s="18" t="n">
        <v>2200</v>
      </c>
      <c r="F16" s="6" t="inlineStr">
        <is>
          <t>C製品</t>
        </is>
      </c>
    </row>
    <row r="17">
      <c r="A17" s="17" t="n">
        <v>14</v>
      </c>
      <c r="B17" s="5" t="inlineStr">
        <is>
          <t>2026/04/24</t>
        </is>
      </c>
      <c r="C17" s="6" t="inlineStr">
        <is>
          <t>営業2課</t>
        </is>
      </c>
      <c r="D17" s="6" t="inlineStr">
        <is>
          <t>佐藤</t>
        </is>
      </c>
      <c r="E17" s="18" t="n">
        <v>1080</v>
      </c>
      <c r="F17" s="6" t="inlineStr">
        <is>
          <t>B製品</t>
        </is>
      </c>
    </row>
    <row r="18">
      <c r="A18" s="17" t="n">
        <v>15</v>
      </c>
      <c r="B18" s="5" t="inlineStr">
        <is>
          <t>2026/04/25</t>
        </is>
      </c>
      <c r="C18" s="6" t="inlineStr">
        <is>
          <t>営業1課</t>
        </is>
      </c>
      <c r="D18" s="6" t="inlineStr">
        <is>
          <t>鈴木</t>
        </is>
      </c>
      <c r="E18" s="18" t="n">
        <v>1340</v>
      </c>
      <c r="F18" s="6" t="inlineStr">
        <is>
          <t>A製品</t>
        </is>
      </c>
    </row>
    <row r="19">
      <c r="A19" s="17" t="n">
        <v>16</v>
      </c>
      <c r="B19" s="5" t="inlineStr">
        <is>
          <t>2026/04/26</t>
        </is>
      </c>
      <c r="C19" s="6" t="inlineStr">
        <is>
          <t>営業3課</t>
        </is>
      </c>
      <c r="D19" s="6" t="inlineStr">
        <is>
          <t>伊藤</t>
        </is>
      </c>
      <c r="E19" s="18" t="n">
        <v>1560</v>
      </c>
      <c r="F19" s="6" t="inlineStr">
        <is>
          <t>C製品</t>
        </is>
      </c>
    </row>
    <row r="20">
      <c r="A20" s="17" t="n">
        <v>17</v>
      </c>
      <c r="B20" s="5" t="inlineStr">
        <is>
          <t>2026/04/27</t>
        </is>
      </c>
      <c r="C20" s="6" t="inlineStr">
        <is>
          <t>営業2課</t>
        </is>
      </c>
      <c r="D20" s="6" t="inlineStr">
        <is>
          <t>高橋</t>
        </is>
      </c>
      <c r="E20" s="18" t="n">
        <v>870</v>
      </c>
      <c r="F20" s="6" t="inlineStr">
        <is>
          <t>A製品</t>
        </is>
      </c>
    </row>
    <row r="21">
      <c r="A21" s="17" t="n">
        <v>18</v>
      </c>
      <c r="B21" s="5" t="inlineStr">
        <is>
          <t>2026/04/28</t>
        </is>
      </c>
      <c r="C21" s="6" t="inlineStr">
        <is>
          <t>営業1課</t>
        </is>
      </c>
      <c r="D21" s="6" t="inlineStr">
        <is>
          <t>田中</t>
        </is>
      </c>
      <c r="E21" s="18" t="n">
        <v>1990</v>
      </c>
      <c r="F21" s="6" t="inlineStr">
        <is>
          <t>C製品</t>
        </is>
      </c>
    </row>
    <row r="22">
      <c r="A22" s="17" t="n">
        <v>19</v>
      </c>
      <c r="B22" s="5" t="inlineStr">
        <is>
          <t>2026/04/29</t>
        </is>
      </c>
      <c r="C22" s="6" t="inlineStr">
        <is>
          <t>営業3課</t>
        </is>
      </c>
      <c r="D22" s="6" t="inlineStr">
        <is>
          <t>渡辺</t>
        </is>
      </c>
      <c r="E22" s="18" t="n">
        <v>1150</v>
      </c>
      <c r="F22" s="6" t="inlineStr">
        <is>
          <t>B製品</t>
        </is>
      </c>
    </row>
    <row r="23">
      <c r="A23" s="17" t="n">
        <v>20</v>
      </c>
      <c r="B23" s="5" t="inlineStr">
        <is>
          <t>2026/04/30</t>
        </is>
      </c>
      <c r="C23" s="6" t="inlineStr">
        <is>
          <t>営業2課</t>
        </is>
      </c>
      <c r="D23" s="6" t="inlineStr">
        <is>
          <t>佐藤</t>
        </is>
      </c>
      <c r="E23" s="18" t="n">
        <v>1430</v>
      </c>
      <c r="F23" s="6" t="inlineStr">
        <is>
          <t>A製品</t>
        </is>
      </c>
    </row>
  </sheetData>
  <mergeCells count="2">
    <mergeCell ref="H3:J3"/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4" customWidth="1" min="3" max="3"/>
    <col width="8" customWidth="1" min="4" max="4"/>
    <col width="14" customWidth="1" min="5" max="5"/>
    <col width="8" customWidth="1" min="6" max="6"/>
    <col width="14" customWidth="1" min="7" max="7"/>
    <col width="8" customWidth="1" min="8" max="8"/>
  </cols>
  <sheetData>
    <row r="1" ht="32" customHeight="1">
      <c r="A1" s="25" t="inlineStr">
        <is>
          <t>営業ダッシュボード（経営層向け）</t>
        </is>
      </c>
    </row>
    <row r="3">
      <c r="A3" s="26" t="inlineStr">
        <is>
          <t>受注件数</t>
        </is>
      </c>
      <c r="B3" s="17" t="n"/>
      <c r="C3" s="27" t="inlineStr">
        <is>
          <t>受注金額</t>
        </is>
      </c>
      <c r="D3" s="17" t="n"/>
      <c r="E3" s="28" t="inlineStr">
        <is>
          <t>成約率</t>
        </is>
      </c>
      <c r="F3" s="17" t="n"/>
      <c r="G3" s="29" t="inlineStr">
        <is>
          <t>顧客満足度</t>
        </is>
      </c>
      <c r="H3" s="17" t="n"/>
    </row>
    <row r="4" ht="36" customHeight="1">
      <c r="A4" s="30">
        <f>業務報告!F6</f>
        <v/>
      </c>
      <c r="B4" s="17" t="n"/>
      <c r="C4" s="31">
        <f>業務報告!F7</f>
        <v/>
      </c>
      <c r="D4" s="17" t="n"/>
      <c r="E4" s="32">
        <f>業務報告!F12</f>
        <v/>
      </c>
      <c r="F4" s="17" t="n"/>
      <c r="G4" s="33">
        <f>業務報告!F19</f>
        <v/>
      </c>
      <c r="H4" s="17" t="n"/>
    </row>
    <row r="5">
      <c r="A5" s="34" t="inlineStr">
        <is>
          <t>件</t>
        </is>
      </c>
      <c r="B5" s="17" t="n"/>
      <c r="C5" s="34" t="inlineStr">
        <is>
          <t>千円</t>
        </is>
      </c>
      <c r="D5" s="17" t="n"/>
      <c r="E5" s="34" t="inlineStr">
        <is>
          <t>%</t>
        </is>
      </c>
      <c r="F5" s="17" t="n"/>
      <c r="G5" s="34" t="inlineStr">
        <is>
          <t>pt</t>
        </is>
      </c>
      <c r="H5" s="17" t="n"/>
    </row>
    <row r="6">
      <c r="A6" s="5" t="inlineStr">
        <is>
          <t>達成率</t>
        </is>
      </c>
      <c r="B6" s="35">
        <f>業務報告!G6</f>
        <v/>
      </c>
      <c r="C6" s="5" t="inlineStr">
        <is>
          <t>達成率</t>
        </is>
      </c>
      <c r="D6" s="35">
        <f>業務報告!G7</f>
        <v/>
      </c>
      <c r="E6" s="5" t="inlineStr">
        <is>
          <t>達成率</t>
        </is>
      </c>
      <c r="F6" s="35">
        <f>業務報告!G12</f>
        <v/>
      </c>
      <c r="G6" s="5" t="inlineStr">
        <is>
          <t>達成率</t>
        </is>
      </c>
      <c r="H6" s="35">
        <f>業務報告!G19</f>
        <v/>
      </c>
    </row>
    <row r="8">
      <c r="A8" s="36" t="inlineStr">
        <is>
          <t>【今月の総評】</t>
        </is>
      </c>
    </row>
    <row r="9" ht="60" customHeight="1">
      <c r="A9" s="37" t="inlineStr">
        <is>
          <t>受注件数は目標35件に対し32件（達成率91.4%）と僅かに未達。受注金額は21,300千円（達成率96.8%）、客単価向上で目標に近接。次月は新規商談数53件を維持しつつ、提案書品質改善に注力。</t>
        </is>
      </c>
    </row>
  </sheetData>
  <mergeCells count="14">
    <mergeCell ref="A4:B4"/>
    <mergeCell ref="G4:H4"/>
    <mergeCell ref="E4:F4"/>
    <mergeCell ref="A9:H9"/>
    <mergeCell ref="A1:G1"/>
    <mergeCell ref="C5:D5"/>
    <mergeCell ref="A5:B5"/>
    <mergeCell ref="G5:H5"/>
    <mergeCell ref="E5:F5"/>
    <mergeCell ref="C3:D3"/>
    <mergeCell ref="A3:B3"/>
    <mergeCell ref="G3:H3"/>
    <mergeCell ref="E3:F3"/>
    <mergeCell ref="C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38" t="inlineStr">
        <is>
          <t>報告書Excel完全版 使い方</t>
        </is>
      </c>
    </row>
    <row r="2">
      <c r="A2" s="39" t="inlineStr"/>
    </row>
    <row r="3">
      <c r="A3" s="39" t="inlineStr">
        <is>
          <t>1.【業務報告シート】30項目のKPIを記録します。</t>
        </is>
      </c>
    </row>
    <row r="4">
      <c r="A4" s="39" t="inlineStr">
        <is>
          <t xml:space="preserve">   ・前月実績／今月目標／今月実績を入力すると、達成率・前月比が自動計算。</t>
        </is>
      </c>
    </row>
    <row r="5">
      <c r="A5" s="39" t="inlineStr">
        <is>
          <t xml:space="preserve">   ・達成率は色スケールで自動可視化（赤=未達 / 黄=目標 / 緑=超過）。</t>
        </is>
      </c>
    </row>
    <row r="6">
      <c r="A6" s="39" t="inlineStr">
        <is>
          <t xml:space="preserve">   ・達成率100%以上は太字緑で強調表示。</t>
        </is>
      </c>
    </row>
    <row r="7">
      <c r="A7" s="39" t="inlineStr">
        <is>
          <t>2.【月次推移シート】主要4KPIの6ヶ月推移を折れ線・棒グラフで自動描画。</t>
        </is>
      </c>
    </row>
    <row r="8">
      <c r="A8" s="39" t="inlineStr">
        <is>
          <t>3.【部署別集計シート】SUMIFS/COUNTIFを使ったピボット風集計と円グラフ。</t>
        </is>
      </c>
    </row>
    <row r="9">
      <c r="A9" s="39" t="inlineStr">
        <is>
          <t xml:space="preserve">   ・部署列・売上列を入れ替えれば、商品別・地域別など別軸の集計に応用可能。</t>
        </is>
      </c>
    </row>
    <row r="10">
      <c r="A10" s="39" t="inlineStr">
        <is>
          <t>4.【ダッシュボードシート】経営層向け1ページサマリー。業務報告シートと連動。</t>
        </is>
      </c>
    </row>
    <row r="11">
      <c r="A11" s="39" t="inlineStr">
        <is>
          <t>5. 印刷はA4横1ページ収まる設定済み（Ctrl+P）。</t>
        </is>
      </c>
    </row>
    <row r="12">
      <c r="A12" s="39" t="inlineStr"/>
    </row>
    <row r="13">
      <c r="A13" s="40" t="inlineStr">
        <is>
          <t>【活用シーン】</t>
        </is>
      </c>
    </row>
    <row r="14">
      <c r="A14" s="39" t="inlineStr">
        <is>
          <t>・部門長への月次定例報告</t>
        </is>
      </c>
    </row>
    <row r="15">
      <c r="A15" s="39" t="inlineStr">
        <is>
          <t>・経営会議の営業セッション資料</t>
        </is>
      </c>
    </row>
    <row r="16">
      <c r="A16" s="39" t="inlineStr">
        <is>
          <t>・予実管理ミーティングのベース資料</t>
        </is>
      </c>
    </row>
    <row r="17">
      <c r="A17" s="39" t="inlineStr">
        <is>
          <t>・KPIツリー構築の出発点</t>
        </is>
      </c>
    </row>
    <row r="18">
      <c r="A18" s="39" t="inlineStr"/>
    </row>
    <row r="19">
      <c r="A19" s="40" t="inlineStr">
        <is>
          <t>【カスタマイズのヒント】</t>
        </is>
      </c>
    </row>
    <row r="20">
      <c r="A20" s="39" t="inlineStr">
        <is>
          <t>・KPI項目はB列で自由に書き換え可能（行追加時は条件付き書式範囲を拡張）</t>
        </is>
      </c>
    </row>
    <row r="21">
      <c r="A21" s="39" t="inlineStr">
        <is>
          <t>・週次運用に変える場合は「報告対象期間」を週単位に変更</t>
        </is>
      </c>
    </row>
    <row r="22">
      <c r="A22" s="39" t="inlineStr">
        <is>
          <t>・社内別ツールと連携する場合はCSV書き出しでデータ転送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2026-05-12T07:29:25Z</dcterms:created>
  <dcterms:modified xmlns:dcterms="http://purl.org/dc/terms/" xmlns:xsi="http://www.w3.org/2001/XMLSchema-instance" xsi:type="dcterms:W3CDTF">2026-05-12T07:29:25Z</dcterms:modified>
</cp:coreProperties>
</file>