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契約条件入力" sheetId="1" state="visible" r:id="rId1"/>
    <sheet xmlns:r="http://schemas.openxmlformats.org/officeDocument/2006/relationships" name="費用計算" sheetId="2" state="visible" r:id="rId2"/>
    <sheet xmlns:r="http://schemas.openxmlformats.org/officeDocument/2006/relationships" name="50区画管理" sheetId="3" state="visible" r:id="rId3"/>
    <sheet xmlns:r="http://schemas.openxmlformats.org/officeDocument/2006/relationships" name="収益サマリ" sheetId="4" state="visible" r:id="rId4"/>
    <sheet xmlns:r="http://schemas.openxmlformats.org/officeDocument/2006/relationships"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/m/d"/>
    <numFmt numFmtId="165" formatCode="0.0%"/>
    <numFmt numFmtId="166" formatCode="#,##0&quot;円&quot;"/>
  </numFmts>
  <fonts count="6">
    <font>
      <name val="Calibri"/>
      <family val="2"/>
      <color theme="1"/>
      <sz val="11"/>
      <scheme val="minor"/>
    </font>
    <font>
      <name val="ＭＳ Ｐゴシック"/>
      <b val="1"/>
      <color rgb="00FFFFFF"/>
      <sz val="14"/>
    </font>
    <font>
      <name val="ＭＳ Ｐゴシック"/>
      <b val="1"/>
      <color rgb="00FFFFFF"/>
      <sz val="10"/>
    </font>
    <font>
      <name val="ＭＳ Ｐゴシック"/>
      <b val="1"/>
      <color rgb="00000000"/>
      <sz val="10"/>
    </font>
    <font>
      <name val="ＭＳ Ｐゴシック"/>
      <color rgb="00000000"/>
      <sz val="10"/>
    </font>
    <font>
      <name val="ＭＳ Ｐゴシック"/>
      <color rgb="00000000"/>
      <sz val="9"/>
    </font>
  </fonts>
  <fills count="8">
    <fill>
      <patternFill/>
    </fill>
    <fill>
      <patternFill patternType="gray125"/>
    </fill>
    <fill>
      <patternFill patternType="solid">
        <fgColor rgb="004A6FA5"/>
      </patternFill>
    </fill>
    <fill>
      <patternFill patternType="solid">
        <fgColor rgb="00F8F9FA"/>
      </patternFill>
    </fill>
    <fill>
      <patternFill patternType="solid">
        <fgColor rgb="00FFF9E6"/>
      </patternFill>
    </fill>
    <fill>
      <patternFill patternType="solid">
        <fgColor rgb="0027AE60"/>
      </patternFill>
    </fill>
    <fill>
      <patternFill patternType="solid">
        <fgColor rgb="00E8F0FE"/>
      </patternFill>
    </fill>
    <fill>
      <patternFill patternType="solid">
        <fgColor rgb="00FADBD8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right" vertical="center" wrapText="1"/>
    </xf>
    <xf numFmtId="0" fontId="0" fillId="0" borderId="1" pivotButton="0" quotePrefix="0" xfId="0"/>
    <xf numFmtId="0" fontId="1" fillId="5" borderId="0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3" fontId="4" fillId="4" borderId="1" applyAlignment="1" pivotButton="0" quotePrefix="0" xfId="0">
      <alignment horizontal="right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3" fontId="3" fillId="7" borderId="1" applyAlignment="1" pivotButton="0" quotePrefix="0" xfId="0">
      <alignment horizontal="right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3" fontId="5" fillId="0" borderId="1" applyAlignment="1" pivotButton="0" quotePrefix="0" xfId="0">
      <alignment horizontal="right" vertical="center" wrapText="1"/>
    </xf>
    <xf numFmtId="164" fontId="5" fillId="0" borderId="1" applyAlignment="1" pivotButton="0" quotePrefix="0" xfId="0">
      <alignment horizontal="center" vertical="center" wrapText="1"/>
    </xf>
    <xf numFmtId="165" fontId="4" fillId="4" borderId="1" applyAlignment="1" pivotButton="0" quotePrefix="0" xfId="0">
      <alignment horizontal="right" vertical="center" wrapText="1"/>
    </xf>
    <xf numFmtId="166" fontId="4" fillId="4" borderId="1" applyAlignment="1" pivotButton="0" quotePrefix="0" xfId="0">
      <alignment horizontal="right" vertical="center" wrapText="1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C0392B"/>
      </font>
      <fill>
        <patternFill patternType="solid">
          <fgColor rgb="00FADBD8"/>
        </patternFill>
      </fill>
    </dxf>
    <dxf>
      <fill>
        <patternFill patternType="solid">
          <fgColor rgb="00FFF9E6"/>
        </patternFill>
      </fill>
    </dxf>
    <dxf>
      <fill>
        <patternFill patternType="solid">
          <f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2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4" customWidth="1" min="4" max="4"/>
    <col width="22" customWidth="1" min="5" max="5"/>
    <col width="18" customWidth="1" min="6" max="6"/>
  </cols>
  <sheetData>
    <row r="1" ht="28" customHeight="1">
      <c r="A1" s="1" t="inlineStr">
        <is>
          <t>駐車場契約 計算シート</t>
        </is>
      </c>
    </row>
    <row r="3">
      <c r="A3" s="2" t="inlineStr">
        <is>
          <t>駐車場情報</t>
        </is>
      </c>
      <c r="B3" s="3" t="inlineStr">
        <is>
          <t>駐車場名</t>
        </is>
      </c>
      <c r="C3" s="4" t="inlineStr"/>
      <c r="D3" s="5" t="n"/>
      <c r="E3" s="3" t="inlineStr">
        <is>
          <t>区画数</t>
        </is>
      </c>
      <c r="F3" s="4" t="n">
        <v>50</v>
      </c>
    </row>
    <row r="4">
      <c r="A4" s="2" t="inlineStr">
        <is>
          <t>駐車場情報</t>
        </is>
      </c>
      <c r="B4" s="3" t="inlineStr">
        <is>
          <t>所在地</t>
        </is>
      </c>
      <c r="C4" s="4" t="inlineStr"/>
      <c r="D4" s="5" t="n"/>
      <c r="E4" s="3" t="inlineStr">
        <is>
          <t>駐車場種別</t>
        </is>
      </c>
      <c r="F4" s="4" t="inlineStr">
        <is>
          <t>平面駐車場</t>
        </is>
      </c>
    </row>
    <row r="5">
      <c r="A5" s="2" t="inlineStr">
        <is>
          <t>駐車場情報</t>
        </is>
      </c>
      <c r="B5" s="3" t="inlineStr">
        <is>
          <t>区画サイズ</t>
        </is>
      </c>
      <c r="C5" s="4" t="inlineStr">
        <is>
          <t>幅2.5m×長5.0m</t>
        </is>
      </c>
      <c r="D5" s="5" t="n"/>
      <c r="E5" s="3" t="inlineStr">
        <is>
          <t>機械式有無</t>
        </is>
      </c>
      <c r="F5" s="4" t="inlineStr">
        <is>
          <t>無</t>
        </is>
      </c>
    </row>
    <row r="6">
      <c r="A6" s="2" t="inlineStr">
        <is>
          <t>賃料条件</t>
        </is>
      </c>
      <c r="B6" s="3" t="inlineStr">
        <is>
          <t>月額賃料（円）</t>
        </is>
      </c>
      <c r="C6" s="4" t="n">
        <v>15000</v>
      </c>
      <c r="D6" s="5" t="n"/>
      <c r="E6" s="3" t="inlineStr">
        <is>
          <t>管理費（円）</t>
        </is>
      </c>
      <c r="F6" s="4" t="n">
        <v>2000</v>
      </c>
    </row>
    <row r="7">
      <c r="A7" s="2" t="inlineStr">
        <is>
          <t>賃料条件</t>
        </is>
      </c>
      <c r="B7" s="3" t="inlineStr">
        <is>
          <t>消費税率</t>
        </is>
      </c>
      <c r="C7" s="4" t="n">
        <v>0.1</v>
      </c>
      <c r="D7" s="5" t="n"/>
      <c r="E7" s="3" t="inlineStr">
        <is>
          <t>時間単価（円）</t>
        </is>
      </c>
      <c r="F7" s="4" t="n">
        <v>300</v>
      </c>
    </row>
    <row r="8">
      <c r="A8" s="2" t="inlineStr">
        <is>
          <t>賃料条件</t>
        </is>
      </c>
      <c r="B8" s="3" t="inlineStr">
        <is>
          <t>24時間最大（円）</t>
        </is>
      </c>
      <c r="C8" s="4" t="n">
        <v>1500</v>
      </c>
      <c r="D8" s="5" t="n"/>
      <c r="E8" s="3" t="inlineStr">
        <is>
          <t>長期駐車料金（円/日）</t>
        </is>
      </c>
      <c r="F8" s="4" t="n">
        <v>1200</v>
      </c>
    </row>
    <row r="9">
      <c r="A9" s="2" t="inlineStr">
        <is>
          <t>契約条件</t>
        </is>
      </c>
      <c r="B9" s="3" t="inlineStr">
        <is>
          <t>契約期間（年）</t>
        </is>
      </c>
      <c r="C9" s="4" t="n">
        <v>1</v>
      </c>
      <c r="D9" s="5" t="n"/>
      <c r="E9" s="3" t="inlineStr">
        <is>
          <t>更新区分</t>
        </is>
      </c>
      <c r="F9" s="4" t="inlineStr">
        <is>
          <t>自動更新</t>
        </is>
      </c>
    </row>
    <row r="10">
      <c r="A10" s="2" t="inlineStr">
        <is>
          <t>契約条件</t>
        </is>
      </c>
      <c r="B10" s="3" t="inlineStr">
        <is>
          <t>敷金（月数）</t>
        </is>
      </c>
      <c r="C10" s="4" t="n">
        <v>1</v>
      </c>
      <c r="D10" s="5" t="n"/>
      <c r="E10" s="3" t="inlineStr">
        <is>
          <t>礼金（月数）</t>
        </is>
      </c>
      <c r="F10" s="4" t="n">
        <v>0</v>
      </c>
    </row>
    <row r="11">
      <c r="A11" s="2" t="inlineStr">
        <is>
          <t>契約条件</t>
        </is>
      </c>
      <c r="B11" s="3" t="inlineStr">
        <is>
          <t>更新料（月数）</t>
        </is>
      </c>
      <c r="C11" s="4" t="n">
        <v>1</v>
      </c>
      <c r="D11" s="5" t="n"/>
      <c r="E11" s="3" t="inlineStr">
        <is>
          <t>保証会社</t>
        </is>
      </c>
      <c r="F11" s="4" t="inlineStr">
        <is>
          <t>無</t>
        </is>
      </c>
    </row>
    <row r="12">
      <c r="A12" s="2" t="inlineStr">
        <is>
          <t>支払条件</t>
        </is>
      </c>
      <c r="B12" s="3" t="inlineStr">
        <is>
          <t>支払期限（毎月）</t>
        </is>
      </c>
      <c r="C12" s="4" t="n">
        <v>27</v>
      </c>
      <c r="D12" s="5" t="n"/>
      <c r="E12" s="3" t="inlineStr">
        <is>
          <t>支払方法</t>
        </is>
      </c>
      <c r="F12" s="4" t="inlineStr">
        <is>
          <t>口座振込</t>
        </is>
      </c>
    </row>
  </sheetData>
  <mergeCells count="1">
    <mergeCell ref="A1:F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12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6" customWidth="1" min="3" max="3"/>
    <col width="16" customWidth="1" min="4" max="4"/>
    <col width="20" customWidth="1" min="5" max="5"/>
  </cols>
  <sheetData>
    <row r="1" ht="28" customHeight="1">
      <c r="A1" s="6" t="inlineStr">
        <is>
          <t>駐車場契約 費用計算</t>
        </is>
      </c>
    </row>
    <row r="3" ht="22" customHeight="1">
      <c r="A3" s="7" t="inlineStr">
        <is>
          <t>No</t>
        </is>
      </c>
      <c r="B3" s="7" t="inlineStr">
        <is>
          <t>項目</t>
        </is>
      </c>
      <c r="C3" s="7" t="inlineStr">
        <is>
          <t>計算式</t>
        </is>
      </c>
      <c r="D3" s="7" t="inlineStr">
        <is>
          <t>金額（円）</t>
        </is>
      </c>
      <c r="E3" s="7" t="inlineStr">
        <is>
          <t>備考</t>
        </is>
      </c>
    </row>
    <row r="4">
      <c r="A4" s="8" t="inlineStr">
        <is>
          <t>1</t>
        </is>
      </c>
      <c r="B4" s="9" t="inlineStr">
        <is>
          <t>初月賃料</t>
        </is>
      </c>
      <c r="C4" s="9">
        <f>契約条件入力!C6+契約条件入力!F6</f>
        <v/>
      </c>
      <c r="D4" s="10">
        <f>C4</f>
        <v/>
      </c>
      <c r="E4" s="9" t="inlineStr">
        <is>
          <t>入居時支払</t>
        </is>
      </c>
    </row>
    <row r="5">
      <c r="A5" s="8" t="inlineStr">
        <is>
          <t>2</t>
        </is>
      </c>
      <c r="B5" s="9" t="inlineStr">
        <is>
          <t>初月管理費</t>
        </is>
      </c>
      <c r="C5" s="9">
        <f>契約条件入力!F6</f>
        <v/>
      </c>
      <c r="D5" s="10">
        <f>C5</f>
        <v/>
      </c>
      <c r="E5" s="9" t="inlineStr"/>
    </row>
    <row r="6">
      <c r="A6" s="8" t="inlineStr">
        <is>
          <t>3</t>
        </is>
      </c>
      <c r="B6" s="9" t="inlineStr">
        <is>
          <t>敷金</t>
        </is>
      </c>
      <c r="C6" s="9">
        <f>契約条件入力!C6*契約条件入力!C9</f>
        <v/>
      </c>
      <c r="D6" s="10">
        <f>C6</f>
        <v/>
      </c>
      <c r="E6" s="9" t="inlineStr">
        <is>
          <t>退去時精算</t>
        </is>
      </c>
    </row>
    <row r="7">
      <c r="A7" s="8" t="inlineStr">
        <is>
          <t>4</t>
        </is>
      </c>
      <c r="B7" s="9" t="inlineStr">
        <is>
          <t>礼金</t>
        </is>
      </c>
      <c r="C7" s="9">
        <f>契約条件入力!C6*契約条件入力!F9</f>
        <v/>
      </c>
      <c r="D7" s="10">
        <f>C7</f>
        <v/>
      </c>
      <c r="E7" s="9" t="inlineStr">
        <is>
          <t>貸主への謝礼</t>
        </is>
      </c>
    </row>
    <row r="8">
      <c r="A8" s="8" t="inlineStr">
        <is>
          <t>5</t>
        </is>
      </c>
      <c r="B8" s="9" t="inlineStr">
        <is>
          <t>消費税（賃料・管理費）</t>
        </is>
      </c>
      <c r="C8" s="9">
        <f>(契約条件入力!C6+契約条件入力!F6)*契約条件入力!C7</f>
        <v/>
      </c>
      <c r="D8" s="10">
        <f>C8</f>
        <v/>
      </c>
      <c r="E8" s="9" t="inlineStr"/>
    </row>
    <row r="9">
      <c r="A9" s="11" t="inlineStr">
        <is>
          <t>6</t>
        </is>
      </c>
      <c r="B9" s="12" t="inlineStr">
        <is>
          <t>【初期費用合計】</t>
        </is>
      </c>
      <c r="C9" s="12">
        <f>SUM(D4:D8)</f>
        <v/>
      </c>
      <c r="D9" s="13">
        <f>C9</f>
        <v/>
      </c>
      <c r="E9" s="12" t="inlineStr"/>
    </row>
    <row r="10">
      <c r="A10" s="8" t="inlineStr">
        <is>
          <t>7</t>
        </is>
      </c>
      <c r="B10" s="9" t="inlineStr">
        <is>
          <t>年間賃料収入（1区画）</t>
        </is>
      </c>
      <c r="C10" s="9">
        <f>(契約条件入力!C6+契約条件入力!F6)*12*(1+契約条件入力!C7)</f>
        <v/>
      </c>
      <c r="D10" s="10">
        <f>C10</f>
        <v/>
      </c>
      <c r="E10" s="9" t="inlineStr">
        <is>
          <t>満室想定</t>
        </is>
      </c>
    </row>
    <row r="11">
      <c r="A11" s="8" t="inlineStr">
        <is>
          <t>8</t>
        </is>
      </c>
      <c r="B11" s="9" t="inlineStr">
        <is>
          <t>年間賃料収入（全区画）</t>
        </is>
      </c>
      <c r="C11" s="9">
        <f>D10*契約条件入力!F3</f>
        <v/>
      </c>
      <c r="D11" s="10">
        <f>C11</f>
        <v/>
      </c>
      <c r="E11" s="9" t="inlineStr">
        <is>
          <t>満室想定</t>
        </is>
      </c>
    </row>
    <row r="12">
      <c r="A12" s="8" t="inlineStr">
        <is>
          <t>9</t>
        </is>
      </c>
      <c r="B12" s="9" t="inlineStr">
        <is>
          <t>更新料（次回）</t>
        </is>
      </c>
      <c r="C12" s="9">
        <f>契約条件入力!C6*契約条件入力!C10</f>
        <v/>
      </c>
      <c r="D12" s="10">
        <f>C12</f>
        <v/>
      </c>
      <c r="E12" s="9" t="inlineStr"/>
    </row>
  </sheetData>
  <mergeCells count="1">
    <mergeCell ref="A1:E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53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6" customWidth="1" min="3" max="3"/>
    <col width="14" customWidth="1" min="4" max="4"/>
    <col width="12" customWidth="1" min="5" max="5"/>
    <col width="12" customWidth="1" min="6" max="6"/>
    <col width="14" customWidth="1" min="7" max="7"/>
    <col width="12" customWidth="1" min="8" max="8"/>
    <col width="16" customWidth="1" min="9" max="9"/>
  </cols>
  <sheetData>
    <row r="1" ht="28" customHeight="1">
      <c r="A1" s="1" t="inlineStr">
        <is>
          <t>50区画 利用状況管理</t>
        </is>
      </c>
    </row>
    <row r="3" ht="22" customHeight="1">
      <c r="A3" s="7" t="inlineStr">
        <is>
          <t>No</t>
        </is>
      </c>
      <c r="B3" s="7" t="inlineStr">
        <is>
          <t>区画番号</t>
        </is>
      </c>
      <c r="C3" s="7" t="inlineStr">
        <is>
          <t>利用者氏名</t>
        </is>
      </c>
      <c r="D3" s="7" t="inlineStr">
        <is>
          <t>車種</t>
        </is>
      </c>
      <c r="E3" s="7" t="inlineStr">
        <is>
          <t>ナンバー</t>
        </is>
      </c>
      <c r="F3" s="7" t="inlineStr">
        <is>
          <t>月額賃料(円)</t>
        </is>
      </c>
      <c r="G3" s="7" t="inlineStr">
        <is>
          <t>契約開始日</t>
        </is>
      </c>
      <c r="H3" s="7" t="inlineStr">
        <is>
          <t>次回更新日</t>
        </is>
      </c>
      <c r="I3" s="7" t="inlineStr">
        <is>
          <t>ステータス</t>
        </is>
      </c>
    </row>
    <row r="4">
      <c r="A4" s="14" t="n">
        <v>1</v>
      </c>
      <c r="B4" s="14" t="inlineStr">
        <is>
          <t>第001号</t>
        </is>
      </c>
      <c r="C4" s="15" t="n"/>
      <c r="D4" s="15" t="n"/>
      <c r="E4" s="14" t="n"/>
      <c r="F4" s="16" t="n"/>
      <c r="G4" s="17" t="n"/>
      <c r="H4" s="17">
        <f>IF(G4="","",EDATE(G4,契約条件入力!C8*12))</f>
        <v/>
      </c>
      <c r="I4" s="14" t="n"/>
    </row>
    <row r="5">
      <c r="A5" s="14" t="n">
        <v>2</v>
      </c>
      <c r="B5" s="14" t="inlineStr">
        <is>
          <t>第002号</t>
        </is>
      </c>
      <c r="C5" s="15" t="n"/>
      <c r="D5" s="15" t="n"/>
      <c r="E5" s="14" t="n"/>
      <c r="F5" s="16" t="n"/>
      <c r="G5" s="17" t="n"/>
      <c r="H5" s="17">
        <f>IF(G5="","",EDATE(G5,契約条件入力!C8*12))</f>
        <v/>
      </c>
      <c r="I5" s="14" t="n"/>
    </row>
    <row r="6">
      <c r="A6" s="14" t="n">
        <v>3</v>
      </c>
      <c r="B6" s="14" t="inlineStr">
        <is>
          <t>第003号</t>
        </is>
      </c>
      <c r="C6" s="15" t="n"/>
      <c r="D6" s="15" t="n"/>
      <c r="E6" s="14" t="n"/>
      <c r="F6" s="16" t="n"/>
      <c r="G6" s="17" t="n"/>
      <c r="H6" s="17">
        <f>IF(G6="","",EDATE(G6,契約条件入力!C8*12))</f>
        <v/>
      </c>
      <c r="I6" s="14" t="n"/>
    </row>
    <row r="7">
      <c r="A7" s="14" t="n">
        <v>4</v>
      </c>
      <c r="B7" s="14" t="inlineStr">
        <is>
          <t>第004号</t>
        </is>
      </c>
      <c r="C7" s="15" t="n"/>
      <c r="D7" s="15" t="n"/>
      <c r="E7" s="14" t="n"/>
      <c r="F7" s="16" t="n"/>
      <c r="G7" s="17" t="n"/>
      <c r="H7" s="17">
        <f>IF(G7="","",EDATE(G7,契約条件入力!C8*12))</f>
        <v/>
      </c>
      <c r="I7" s="14" t="n"/>
    </row>
    <row r="8">
      <c r="A8" s="14" t="n">
        <v>5</v>
      </c>
      <c r="B8" s="14" t="inlineStr">
        <is>
          <t>第005号</t>
        </is>
      </c>
      <c r="C8" s="15" t="n"/>
      <c r="D8" s="15" t="n"/>
      <c r="E8" s="14" t="n"/>
      <c r="F8" s="16" t="n"/>
      <c r="G8" s="17" t="n"/>
      <c r="H8" s="17">
        <f>IF(G8="","",EDATE(G8,契約条件入力!C8*12))</f>
        <v/>
      </c>
      <c r="I8" s="14" t="n"/>
    </row>
    <row r="9">
      <c r="A9" s="14" t="n">
        <v>6</v>
      </c>
      <c r="B9" s="14" t="inlineStr">
        <is>
          <t>第006号</t>
        </is>
      </c>
      <c r="C9" s="15" t="n"/>
      <c r="D9" s="15" t="n"/>
      <c r="E9" s="14" t="n"/>
      <c r="F9" s="16" t="n"/>
      <c r="G9" s="17" t="n"/>
      <c r="H9" s="17">
        <f>IF(G9="","",EDATE(G9,契約条件入力!C8*12))</f>
        <v/>
      </c>
      <c r="I9" s="14" t="n"/>
    </row>
    <row r="10">
      <c r="A10" s="14" t="n">
        <v>7</v>
      </c>
      <c r="B10" s="14" t="inlineStr">
        <is>
          <t>第007号</t>
        </is>
      </c>
      <c r="C10" s="15" t="n"/>
      <c r="D10" s="15" t="n"/>
      <c r="E10" s="14" t="n"/>
      <c r="F10" s="16" t="n"/>
      <c r="G10" s="17" t="n"/>
      <c r="H10" s="17">
        <f>IF(G10="","",EDATE(G10,契約条件入力!C8*12))</f>
        <v/>
      </c>
      <c r="I10" s="14" t="n"/>
    </row>
    <row r="11">
      <c r="A11" s="14" t="n">
        <v>8</v>
      </c>
      <c r="B11" s="14" t="inlineStr">
        <is>
          <t>第008号</t>
        </is>
      </c>
      <c r="C11" s="15" t="n"/>
      <c r="D11" s="15" t="n"/>
      <c r="E11" s="14" t="n"/>
      <c r="F11" s="16" t="n"/>
      <c r="G11" s="17" t="n"/>
      <c r="H11" s="17">
        <f>IF(G11="","",EDATE(G11,契約条件入力!C8*12))</f>
        <v/>
      </c>
      <c r="I11" s="14" t="n"/>
    </row>
    <row r="12">
      <c r="A12" s="14" t="n">
        <v>9</v>
      </c>
      <c r="B12" s="14" t="inlineStr">
        <is>
          <t>第009号</t>
        </is>
      </c>
      <c r="C12" s="15" t="n"/>
      <c r="D12" s="15" t="n"/>
      <c r="E12" s="14" t="n"/>
      <c r="F12" s="16" t="n"/>
      <c r="G12" s="17" t="n"/>
      <c r="H12" s="17">
        <f>IF(G12="","",EDATE(G12,契約条件入力!C8*12))</f>
        <v/>
      </c>
      <c r="I12" s="14" t="n"/>
    </row>
    <row r="13">
      <c r="A13" s="14" t="n">
        <v>10</v>
      </c>
      <c r="B13" s="14" t="inlineStr">
        <is>
          <t>第010号</t>
        </is>
      </c>
      <c r="C13" s="15" t="n"/>
      <c r="D13" s="15" t="n"/>
      <c r="E13" s="14" t="n"/>
      <c r="F13" s="16" t="n"/>
      <c r="G13" s="17" t="n"/>
      <c r="H13" s="17">
        <f>IF(G13="","",EDATE(G13,契約条件入力!C8*12))</f>
        <v/>
      </c>
      <c r="I13" s="14" t="n"/>
    </row>
    <row r="14">
      <c r="A14" s="14" t="n">
        <v>11</v>
      </c>
      <c r="B14" s="14" t="inlineStr">
        <is>
          <t>第011号</t>
        </is>
      </c>
      <c r="C14" s="15" t="n"/>
      <c r="D14" s="15" t="n"/>
      <c r="E14" s="14" t="n"/>
      <c r="F14" s="16" t="n"/>
      <c r="G14" s="17" t="n"/>
      <c r="H14" s="17">
        <f>IF(G14="","",EDATE(G14,契約条件入力!C8*12))</f>
        <v/>
      </c>
      <c r="I14" s="14" t="n"/>
    </row>
    <row r="15">
      <c r="A15" s="14" t="n">
        <v>12</v>
      </c>
      <c r="B15" s="14" t="inlineStr">
        <is>
          <t>第012号</t>
        </is>
      </c>
      <c r="C15" s="15" t="n"/>
      <c r="D15" s="15" t="n"/>
      <c r="E15" s="14" t="n"/>
      <c r="F15" s="16" t="n"/>
      <c r="G15" s="17" t="n"/>
      <c r="H15" s="17">
        <f>IF(G15="","",EDATE(G15,契約条件入力!C8*12))</f>
        <v/>
      </c>
      <c r="I15" s="14" t="n"/>
    </row>
    <row r="16">
      <c r="A16" s="14" t="n">
        <v>13</v>
      </c>
      <c r="B16" s="14" t="inlineStr">
        <is>
          <t>第013号</t>
        </is>
      </c>
      <c r="C16" s="15" t="n"/>
      <c r="D16" s="15" t="n"/>
      <c r="E16" s="14" t="n"/>
      <c r="F16" s="16" t="n"/>
      <c r="G16" s="17" t="n"/>
      <c r="H16" s="17">
        <f>IF(G16="","",EDATE(G16,契約条件入力!C8*12))</f>
        <v/>
      </c>
      <c r="I16" s="14" t="n"/>
    </row>
    <row r="17">
      <c r="A17" s="14" t="n">
        <v>14</v>
      </c>
      <c r="B17" s="14" t="inlineStr">
        <is>
          <t>第014号</t>
        </is>
      </c>
      <c r="C17" s="15" t="n"/>
      <c r="D17" s="15" t="n"/>
      <c r="E17" s="14" t="n"/>
      <c r="F17" s="16" t="n"/>
      <c r="G17" s="17" t="n"/>
      <c r="H17" s="17">
        <f>IF(G17="","",EDATE(G17,契約条件入力!C8*12))</f>
        <v/>
      </c>
      <c r="I17" s="14" t="n"/>
    </row>
    <row r="18">
      <c r="A18" s="14" t="n">
        <v>15</v>
      </c>
      <c r="B18" s="14" t="inlineStr">
        <is>
          <t>第015号</t>
        </is>
      </c>
      <c r="C18" s="15" t="n"/>
      <c r="D18" s="15" t="n"/>
      <c r="E18" s="14" t="n"/>
      <c r="F18" s="16" t="n"/>
      <c r="G18" s="17" t="n"/>
      <c r="H18" s="17">
        <f>IF(G18="","",EDATE(G18,契約条件入力!C8*12))</f>
        <v/>
      </c>
      <c r="I18" s="14" t="n"/>
    </row>
    <row r="19">
      <c r="A19" s="14" t="n">
        <v>16</v>
      </c>
      <c r="B19" s="14" t="inlineStr">
        <is>
          <t>第016号</t>
        </is>
      </c>
      <c r="C19" s="15" t="n"/>
      <c r="D19" s="15" t="n"/>
      <c r="E19" s="14" t="n"/>
      <c r="F19" s="16" t="n"/>
      <c r="G19" s="17" t="n"/>
      <c r="H19" s="17">
        <f>IF(G19="","",EDATE(G19,契約条件入力!C8*12))</f>
        <v/>
      </c>
      <c r="I19" s="14" t="n"/>
    </row>
    <row r="20">
      <c r="A20" s="14" t="n">
        <v>17</v>
      </c>
      <c r="B20" s="14" t="inlineStr">
        <is>
          <t>第017号</t>
        </is>
      </c>
      <c r="C20" s="15" t="n"/>
      <c r="D20" s="15" t="n"/>
      <c r="E20" s="14" t="n"/>
      <c r="F20" s="16" t="n"/>
      <c r="G20" s="17" t="n"/>
      <c r="H20" s="17">
        <f>IF(G20="","",EDATE(G20,契約条件入力!C8*12))</f>
        <v/>
      </c>
      <c r="I20" s="14" t="n"/>
    </row>
    <row r="21">
      <c r="A21" s="14" t="n">
        <v>18</v>
      </c>
      <c r="B21" s="14" t="inlineStr">
        <is>
          <t>第018号</t>
        </is>
      </c>
      <c r="C21" s="15" t="n"/>
      <c r="D21" s="15" t="n"/>
      <c r="E21" s="14" t="n"/>
      <c r="F21" s="16" t="n"/>
      <c r="G21" s="17" t="n"/>
      <c r="H21" s="17">
        <f>IF(G21="","",EDATE(G21,契約条件入力!C8*12))</f>
        <v/>
      </c>
      <c r="I21" s="14" t="n"/>
    </row>
    <row r="22">
      <c r="A22" s="14" t="n">
        <v>19</v>
      </c>
      <c r="B22" s="14" t="inlineStr">
        <is>
          <t>第019号</t>
        </is>
      </c>
      <c r="C22" s="15" t="n"/>
      <c r="D22" s="15" t="n"/>
      <c r="E22" s="14" t="n"/>
      <c r="F22" s="16" t="n"/>
      <c r="G22" s="17" t="n"/>
      <c r="H22" s="17">
        <f>IF(G22="","",EDATE(G22,契約条件入力!C8*12))</f>
        <v/>
      </c>
      <c r="I22" s="14" t="n"/>
    </row>
    <row r="23">
      <c r="A23" s="14" t="n">
        <v>20</v>
      </c>
      <c r="B23" s="14" t="inlineStr">
        <is>
          <t>第020号</t>
        </is>
      </c>
      <c r="C23" s="15" t="n"/>
      <c r="D23" s="15" t="n"/>
      <c r="E23" s="14" t="n"/>
      <c r="F23" s="16" t="n"/>
      <c r="G23" s="17" t="n"/>
      <c r="H23" s="17">
        <f>IF(G23="","",EDATE(G23,契約条件入力!C8*12))</f>
        <v/>
      </c>
      <c r="I23" s="14" t="n"/>
    </row>
    <row r="24">
      <c r="A24" s="14" t="n">
        <v>21</v>
      </c>
      <c r="B24" s="14" t="inlineStr">
        <is>
          <t>第021号</t>
        </is>
      </c>
      <c r="C24" s="15" t="n"/>
      <c r="D24" s="15" t="n"/>
      <c r="E24" s="14" t="n"/>
      <c r="F24" s="16" t="n"/>
      <c r="G24" s="17" t="n"/>
      <c r="H24" s="17">
        <f>IF(G24="","",EDATE(G24,契約条件入力!C8*12))</f>
        <v/>
      </c>
      <c r="I24" s="14" t="n"/>
    </row>
    <row r="25">
      <c r="A25" s="14" t="n">
        <v>22</v>
      </c>
      <c r="B25" s="14" t="inlineStr">
        <is>
          <t>第022号</t>
        </is>
      </c>
      <c r="C25" s="15" t="n"/>
      <c r="D25" s="15" t="n"/>
      <c r="E25" s="14" t="n"/>
      <c r="F25" s="16" t="n"/>
      <c r="G25" s="17" t="n"/>
      <c r="H25" s="17">
        <f>IF(G25="","",EDATE(G25,契約条件入力!C8*12))</f>
        <v/>
      </c>
      <c r="I25" s="14" t="n"/>
    </row>
    <row r="26">
      <c r="A26" s="14" t="n">
        <v>23</v>
      </c>
      <c r="B26" s="14" t="inlineStr">
        <is>
          <t>第023号</t>
        </is>
      </c>
      <c r="C26" s="15" t="n"/>
      <c r="D26" s="15" t="n"/>
      <c r="E26" s="14" t="n"/>
      <c r="F26" s="16" t="n"/>
      <c r="G26" s="17" t="n"/>
      <c r="H26" s="17">
        <f>IF(G26="","",EDATE(G26,契約条件入力!C8*12))</f>
        <v/>
      </c>
      <c r="I26" s="14" t="n"/>
    </row>
    <row r="27">
      <c r="A27" s="14" t="n">
        <v>24</v>
      </c>
      <c r="B27" s="14" t="inlineStr">
        <is>
          <t>第024号</t>
        </is>
      </c>
      <c r="C27" s="15" t="n"/>
      <c r="D27" s="15" t="n"/>
      <c r="E27" s="14" t="n"/>
      <c r="F27" s="16" t="n"/>
      <c r="G27" s="17" t="n"/>
      <c r="H27" s="17">
        <f>IF(G27="","",EDATE(G27,契約条件入力!C8*12))</f>
        <v/>
      </c>
      <c r="I27" s="14" t="n"/>
    </row>
    <row r="28">
      <c r="A28" s="14" t="n">
        <v>25</v>
      </c>
      <c r="B28" s="14" t="inlineStr">
        <is>
          <t>第025号</t>
        </is>
      </c>
      <c r="C28" s="15" t="n"/>
      <c r="D28" s="15" t="n"/>
      <c r="E28" s="14" t="n"/>
      <c r="F28" s="16" t="n"/>
      <c r="G28" s="17" t="n"/>
      <c r="H28" s="17">
        <f>IF(G28="","",EDATE(G28,契約条件入力!C8*12))</f>
        <v/>
      </c>
      <c r="I28" s="14" t="n"/>
    </row>
    <row r="29">
      <c r="A29" s="14" t="n">
        <v>26</v>
      </c>
      <c r="B29" s="14" t="inlineStr">
        <is>
          <t>第026号</t>
        </is>
      </c>
      <c r="C29" s="15" t="n"/>
      <c r="D29" s="15" t="n"/>
      <c r="E29" s="14" t="n"/>
      <c r="F29" s="16" t="n"/>
      <c r="G29" s="17" t="n"/>
      <c r="H29" s="17">
        <f>IF(G29="","",EDATE(G29,契約条件入力!C8*12))</f>
        <v/>
      </c>
      <c r="I29" s="14" t="n"/>
    </row>
    <row r="30">
      <c r="A30" s="14" t="n">
        <v>27</v>
      </c>
      <c r="B30" s="14" t="inlineStr">
        <is>
          <t>第027号</t>
        </is>
      </c>
      <c r="C30" s="15" t="n"/>
      <c r="D30" s="15" t="n"/>
      <c r="E30" s="14" t="n"/>
      <c r="F30" s="16" t="n"/>
      <c r="G30" s="17" t="n"/>
      <c r="H30" s="17">
        <f>IF(G30="","",EDATE(G30,契約条件入力!C8*12))</f>
        <v/>
      </c>
      <c r="I30" s="14" t="n"/>
    </row>
    <row r="31">
      <c r="A31" s="14" t="n">
        <v>28</v>
      </c>
      <c r="B31" s="14" t="inlineStr">
        <is>
          <t>第028号</t>
        </is>
      </c>
      <c r="C31" s="15" t="n"/>
      <c r="D31" s="15" t="n"/>
      <c r="E31" s="14" t="n"/>
      <c r="F31" s="16" t="n"/>
      <c r="G31" s="17" t="n"/>
      <c r="H31" s="17">
        <f>IF(G31="","",EDATE(G31,契約条件入力!C8*12))</f>
        <v/>
      </c>
      <c r="I31" s="14" t="n"/>
    </row>
    <row r="32">
      <c r="A32" s="14" t="n">
        <v>29</v>
      </c>
      <c r="B32" s="14" t="inlineStr">
        <is>
          <t>第029号</t>
        </is>
      </c>
      <c r="C32" s="15" t="n"/>
      <c r="D32" s="15" t="n"/>
      <c r="E32" s="14" t="n"/>
      <c r="F32" s="16" t="n"/>
      <c r="G32" s="17" t="n"/>
      <c r="H32" s="17">
        <f>IF(G32="","",EDATE(G32,契約条件入力!C8*12))</f>
        <v/>
      </c>
      <c r="I32" s="14" t="n"/>
    </row>
    <row r="33">
      <c r="A33" s="14" t="n">
        <v>30</v>
      </c>
      <c r="B33" s="14" t="inlineStr">
        <is>
          <t>第030号</t>
        </is>
      </c>
      <c r="C33" s="15" t="n"/>
      <c r="D33" s="15" t="n"/>
      <c r="E33" s="14" t="n"/>
      <c r="F33" s="16" t="n"/>
      <c r="G33" s="17" t="n"/>
      <c r="H33" s="17">
        <f>IF(G33="","",EDATE(G33,契約条件入力!C8*12))</f>
        <v/>
      </c>
      <c r="I33" s="14" t="n"/>
    </row>
    <row r="34">
      <c r="A34" s="14" t="n">
        <v>31</v>
      </c>
      <c r="B34" s="14" t="inlineStr">
        <is>
          <t>第031号</t>
        </is>
      </c>
      <c r="C34" s="15" t="n"/>
      <c r="D34" s="15" t="n"/>
      <c r="E34" s="14" t="n"/>
      <c r="F34" s="16" t="n"/>
      <c r="G34" s="17" t="n"/>
      <c r="H34" s="17">
        <f>IF(G34="","",EDATE(G34,契約条件入力!C8*12))</f>
        <v/>
      </c>
      <c r="I34" s="14" t="n"/>
    </row>
    <row r="35">
      <c r="A35" s="14" t="n">
        <v>32</v>
      </c>
      <c r="B35" s="14" t="inlineStr">
        <is>
          <t>第032号</t>
        </is>
      </c>
      <c r="C35" s="15" t="n"/>
      <c r="D35" s="15" t="n"/>
      <c r="E35" s="14" t="n"/>
      <c r="F35" s="16" t="n"/>
      <c r="G35" s="17" t="n"/>
      <c r="H35" s="17">
        <f>IF(G35="","",EDATE(G35,契約条件入力!C8*12))</f>
        <v/>
      </c>
      <c r="I35" s="14" t="n"/>
    </row>
    <row r="36">
      <c r="A36" s="14" t="n">
        <v>33</v>
      </c>
      <c r="B36" s="14" t="inlineStr">
        <is>
          <t>第033号</t>
        </is>
      </c>
      <c r="C36" s="15" t="n"/>
      <c r="D36" s="15" t="n"/>
      <c r="E36" s="14" t="n"/>
      <c r="F36" s="16" t="n"/>
      <c r="G36" s="17" t="n"/>
      <c r="H36" s="17">
        <f>IF(G36="","",EDATE(G36,契約条件入力!C8*12))</f>
        <v/>
      </c>
      <c r="I36" s="14" t="n"/>
    </row>
    <row r="37">
      <c r="A37" s="14" t="n">
        <v>34</v>
      </c>
      <c r="B37" s="14" t="inlineStr">
        <is>
          <t>第034号</t>
        </is>
      </c>
      <c r="C37" s="15" t="n"/>
      <c r="D37" s="15" t="n"/>
      <c r="E37" s="14" t="n"/>
      <c r="F37" s="16" t="n"/>
      <c r="G37" s="17" t="n"/>
      <c r="H37" s="17">
        <f>IF(G37="","",EDATE(G37,契約条件入力!C8*12))</f>
        <v/>
      </c>
      <c r="I37" s="14" t="n"/>
    </row>
    <row r="38">
      <c r="A38" s="14" t="n">
        <v>35</v>
      </c>
      <c r="B38" s="14" t="inlineStr">
        <is>
          <t>第035号</t>
        </is>
      </c>
      <c r="C38" s="15" t="n"/>
      <c r="D38" s="15" t="n"/>
      <c r="E38" s="14" t="n"/>
      <c r="F38" s="16" t="n"/>
      <c r="G38" s="17" t="n"/>
      <c r="H38" s="17">
        <f>IF(G38="","",EDATE(G38,契約条件入力!C8*12))</f>
        <v/>
      </c>
      <c r="I38" s="14" t="n"/>
    </row>
    <row r="39">
      <c r="A39" s="14" t="n">
        <v>36</v>
      </c>
      <c r="B39" s="14" t="inlineStr">
        <is>
          <t>第036号</t>
        </is>
      </c>
      <c r="C39" s="15" t="n"/>
      <c r="D39" s="15" t="n"/>
      <c r="E39" s="14" t="n"/>
      <c r="F39" s="16" t="n"/>
      <c r="G39" s="17" t="n"/>
      <c r="H39" s="17">
        <f>IF(G39="","",EDATE(G39,契約条件入力!C8*12))</f>
        <v/>
      </c>
      <c r="I39" s="14" t="n"/>
    </row>
    <row r="40">
      <c r="A40" s="14" t="n">
        <v>37</v>
      </c>
      <c r="B40" s="14" t="inlineStr">
        <is>
          <t>第037号</t>
        </is>
      </c>
      <c r="C40" s="15" t="n"/>
      <c r="D40" s="15" t="n"/>
      <c r="E40" s="14" t="n"/>
      <c r="F40" s="16" t="n"/>
      <c r="G40" s="17" t="n"/>
      <c r="H40" s="17">
        <f>IF(G40="","",EDATE(G40,契約条件入力!C8*12))</f>
        <v/>
      </c>
      <c r="I40" s="14" t="n"/>
    </row>
    <row r="41">
      <c r="A41" s="14" t="n">
        <v>38</v>
      </c>
      <c r="B41" s="14" t="inlineStr">
        <is>
          <t>第038号</t>
        </is>
      </c>
      <c r="C41" s="15" t="n"/>
      <c r="D41" s="15" t="n"/>
      <c r="E41" s="14" t="n"/>
      <c r="F41" s="16" t="n"/>
      <c r="G41" s="17" t="n"/>
      <c r="H41" s="17">
        <f>IF(G41="","",EDATE(G41,契約条件入力!C8*12))</f>
        <v/>
      </c>
      <c r="I41" s="14" t="n"/>
    </row>
    <row r="42">
      <c r="A42" s="14" t="n">
        <v>39</v>
      </c>
      <c r="B42" s="14" t="inlineStr">
        <is>
          <t>第039号</t>
        </is>
      </c>
      <c r="C42" s="15" t="n"/>
      <c r="D42" s="15" t="n"/>
      <c r="E42" s="14" t="n"/>
      <c r="F42" s="16" t="n"/>
      <c r="G42" s="17" t="n"/>
      <c r="H42" s="17">
        <f>IF(G42="","",EDATE(G42,契約条件入力!C8*12))</f>
        <v/>
      </c>
      <c r="I42" s="14" t="n"/>
    </row>
    <row r="43">
      <c r="A43" s="14" t="n">
        <v>40</v>
      </c>
      <c r="B43" s="14" t="inlineStr">
        <is>
          <t>第040号</t>
        </is>
      </c>
      <c r="C43" s="15" t="n"/>
      <c r="D43" s="15" t="n"/>
      <c r="E43" s="14" t="n"/>
      <c r="F43" s="16" t="n"/>
      <c r="G43" s="17" t="n"/>
      <c r="H43" s="17">
        <f>IF(G43="","",EDATE(G43,契約条件入力!C8*12))</f>
        <v/>
      </c>
      <c r="I43" s="14" t="n"/>
    </row>
    <row r="44">
      <c r="A44" s="14" t="n">
        <v>41</v>
      </c>
      <c r="B44" s="14" t="inlineStr">
        <is>
          <t>第041号</t>
        </is>
      </c>
      <c r="C44" s="15" t="n"/>
      <c r="D44" s="15" t="n"/>
      <c r="E44" s="14" t="n"/>
      <c r="F44" s="16" t="n"/>
      <c r="G44" s="17" t="n"/>
      <c r="H44" s="17">
        <f>IF(G44="","",EDATE(G44,契約条件入力!C8*12))</f>
        <v/>
      </c>
      <c r="I44" s="14" t="n"/>
    </row>
    <row r="45">
      <c r="A45" s="14" t="n">
        <v>42</v>
      </c>
      <c r="B45" s="14" t="inlineStr">
        <is>
          <t>第042号</t>
        </is>
      </c>
      <c r="C45" s="15" t="n"/>
      <c r="D45" s="15" t="n"/>
      <c r="E45" s="14" t="n"/>
      <c r="F45" s="16" t="n"/>
      <c r="G45" s="17" t="n"/>
      <c r="H45" s="17">
        <f>IF(G45="","",EDATE(G45,契約条件入力!C8*12))</f>
        <v/>
      </c>
      <c r="I45" s="14" t="n"/>
    </row>
    <row r="46">
      <c r="A46" s="14" t="n">
        <v>43</v>
      </c>
      <c r="B46" s="14" t="inlineStr">
        <is>
          <t>第043号</t>
        </is>
      </c>
      <c r="C46" s="15" t="n"/>
      <c r="D46" s="15" t="n"/>
      <c r="E46" s="14" t="n"/>
      <c r="F46" s="16" t="n"/>
      <c r="G46" s="17" t="n"/>
      <c r="H46" s="17">
        <f>IF(G46="","",EDATE(G46,契約条件入力!C8*12))</f>
        <v/>
      </c>
      <c r="I46" s="14" t="n"/>
    </row>
    <row r="47">
      <c r="A47" s="14" t="n">
        <v>44</v>
      </c>
      <c r="B47" s="14" t="inlineStr">
        <is>
          <t>第044号</t>
        </is>
      </c>
      <c r="C47" s="15" t="n"/>
      <c r="D47" s="15" t="n"/>
      <c r="E47" s="14" t="n"/>
      <c r="F47" s="16" t="n"/>
      <c r="G47" s="17" t="n"/>
      <c r="H47" s="17">
        <f>IF(G47="","",EDATE(G47,契約条件入力!C8*12))</f>
        <v/>
      </c>
      <c r="I47" s="14" t="n"/>
    </row>
    <row r="48">
      <c r="A48" s="14" t="n">
        <v>45</v>
      </c>
      <c r="B48" s="14" t="inlineStr">
        <is>
          <t>第045号</t>
        </is>
      </c>
      <c r="C48" s="15" t="n"/>
      <c r="D48" s="15" t="n"/>
      <c r="E48" s="14" t="n"/>
      <c r="F48" s="16" t="n"/>
      <c r="G48" s="17" t="n"/>
      <c r="H48" s="17">
        <f>IF(G48="","",EDATE(G48,契約条件入力!C8*12))</f>
        <v/>
      </c>
      <c r="I48" s="14" t="n"/>
    </row>
    <row r="49">
      <c r="A49" s="14" t="n">
        <v>46</v>
      </c>
      <c r="B49" s="14" t="inlineStr">
        <is>
          <t>第046号</t>
        </is>
      </c>
      <c r="C49" s="15" t="n"/>
      <c r="D49" s="15" t="n"/>
      <c r="E49" s="14" t="n"/>
      <c r="F49" s="16" t="n"/>
      <c r="G49" s="17" t="n"/>
      <c r="H49" s="17">
        <f>IF(G49="","",EDATE(G49,契約条件入力!C8*12))</f>
        <v/>
      </c>
      <c r="I49" s="14" t="n"/>
    </row>
    <row r="50">
      <c r="A50" s="14" t="n">
        <v>47</v>
      </c>
      <c r="B50" s="14" t="inlineStr">
        <is>
          <t>第047号</t>
        </is>
      </c>
      <c r="C50" s="15" t="n"/>
      <c r="D50" s="15" t="n"/>
      <c r="E50" s="14" t="n"/>
      <c r="F50" s="16" t="n"/>
      <c r="G50" s="17" t="n"/>
      <c r="H50" s="17">
        <f>IF(G50="","",EDATE(G50,契約条件入力!C8*12))</f>
        <v/>
      </c>
      <c r="I50" s="14" t="n"/>
    </row>
    <row r="51">
      <c r="A51" s="14" t="n">
        <v>48</v>
      </c>
      <c r="B51" s="14" t="inlineStr">
        <is>
          <t>第048号</t>
        </is>
      </c>
      <c r="C51" s="15" t="n"/>
      <c r="D51" s="15" t="n"/>
      <c r="E51" s="14" t="n"/>
      <c r="F51" s="16" t="n"/>
      <c r="G51" s="17" t="n"/>
      <c r="H51" s="17">
        <f>IF(G51="","",EDATE(G51,契約条件入力!C8*12))</f>
        <v/>
      </c>
      <c r="I51" s="14" t="n"/>
    </row>
    <row r="52">
      <c r="A52" s="14" t="n">
        <v>49</v>
      </c>
      <c r="B52" s="14" t="inlineStr">
        <is>
          <t>第049号</t>
        </is>
      </c>
      <c r="C52" s="15" t="n"/>
      <c r="D52" s="15" t="n"/>
      <c r="E52" s="14" t="n"/>
      <c r="F52" s="16" t="n"/>
      <c r="G52" s="17" t="n"/>
      <c r="H52" s="17">
        <f>IF(G52="","",EDATE(G52,契約条件入力!C8*12))</f>
        <v/>
      </c>
      <c r="I52" s="14" t="n"/>
    </row>
    <row r="53">
      <c r="A53" s="14" t="n">
        <v>50</v>
      </c>
      <c r="B53" s="14" t="inlineStr">
        <is>
          <t>第050号</t>
        </is>
      </c>
      <c r="C53" s="15" t="n"/>
      <c r="D53" s="15" t="n"/>
      <c r="E53" s="14" t="n"/>
      <c r="F53" s="16" t="n"/>
      <c r="G53" s="17" t="n"/>
      <c r="H53" s="17">
        <f>IF(G53="","",EDATE(G53,契約条件入力!C8*12))</f>
        <v/>
      </c>
      <c r="I53" s="14" t="n"/>
    </row>
  </sheetData>
  <mergeCells count="1">
    <mergeCell ref="A1:I1"/>
  </mergeCells>
  <conditionalFormatting sqref="I4:I53">
    <cfRule type="expression" priority="1" dxfId="0">
      <formula>$I4="滞納中"</formula>
    </cfRule>
    <cfRule type="expression" priority="2" dxfId="1">
      <formula>$I4="空き"</formula>
    </cfRule>
    <cfRule type="expression" priority="3" dxfId="2">
      <formula>$I4="利用中"</formula>
    </cfRule>
  </conditionalFormatting>
  <conditionalFormatting sqref="H4:H53">
    <cfRule type="expression" priority="4" dxfId="1">
      <formula>AND(H4&lt;&gt;"",H4-TODAY()&lt;=30,H4-TODAY()&gt;=0)</formula>
    </cfRule>
  </conditionalFormatting>
  <dataValidations count="1">
    <dataValidation sqref="I4:I53" showDropDown="0" showInputMessage="0" showErrorMessage="0" allowBlank="1" type="list">
      <formula1>"利用中,空き,予約済,解約予定,滞納中"</formula1>
    </dataValidation>
  </dataValidations>
  <printOptions horizontalCentered="1"/>
  <pageMargins left="0.75" right="0.75" top="1" bottom="1" header="0.5" footer="0.5"/>
  <pageSetup orientation="landscape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16" customWidth="1" min="3" max="3"/>
    <col width="4" customWidth="1" min="4" max="4"/>
    <col width="26" customWidth="1" min="5" max="5"/>
    <col width="16" customWidth="1" min="6" max="6"/>
  </cols>
  <sheetData>
    <row r="1" ht="28" customHeight="1">
      <c r="A1" s="6" t="inlineStr">
        <is>
          <t>収益サマリ</t>
        </is>
      </c>
    </row>
    <row r="3">
      <c r="B3" s="3" t="inlineStr">
        <is>
          <t>稼働区画数</t>
        </is>
      </c>
      <c r="C3" s="4">
        <f>COUNTIF('50区画管理'!I4:I53,"利用中")</f>
        <v/>
      </c>
      <c r="D3" s="5" t="n"/>
      <c r="E3" s="3" t="inlineStr">
        <is>
          <t>空き区画数</t>
        </is>
      </c>
      <c r="F3" s="4">
        <f>COUNTIF('50区画管理'!I4:I53,"空き")</f>
        <v/>
      </c>
    </row>
    <row r="4">
      <c r="B4" s="3" t="inlineStr">
        <is>
          <t>滞納区画数</t>
        </is>
      </c>
      <c r="C4" s="4">
        <f>COUNTIF('50区画管理'!I4:I53,"滞納中")</f>
        <v/>
      </c>
      <c r="D4" s="5" t="n"/>
      <c r="E4" s="3" t="inlineStr">
        <is>
          <t>解約予定区画数</t>
        </is>
      </c>
      <c r="F4" s="4">
        <f>COUNTIF('50区画管理'!I4:I53,"解約予定")</f>
        <v/>
      </c>
    </row>
    <row r="5">
      <c r="B5" s="3" t="inlineStr">
        <is>
          <t>稼働率</t>
        </is>
      </c>
      <c r="C5" s="18">
        <f>C3/契約条件入力!F3</f>
        <v/>
      </c>
      <c r="D5" s="5" t="n"/>
      <c r="E5" s="3" t="inlineStr">
        <is>
          <t>空室率</t>
        </is>
      </c>
      <c r="F5" s="18">
        <f>F3/契約条件入力!F3</f>
        <v/>
      </c>
    </row>
    <row r="6">
      <c r="B6" s="3" t="inlineStr">
        <is>
          <t>月額賃料収入</t>
        </is>
      </c>
      <c r="C6" s="19">
        <f>SUMIF('50区画管理'!I4:I53,"利用中",'50区画管理'!F4:F53)</f>
        <v/>
      </c>
      <c r="D6" s="5" t="n"/>
      <c r="E6" s="3" t="inlineStr">
        <is>
          <t>年間賃料収入（実績）</t>
        </is>
      </c>
      <c r="F6" s="19">
        <f>C6*12</f>
        <v/>
      </c>
    </row>
    <row r="7">
      <c r="B7" s="3" t="inlineStr">
        <is>
          <t>滞納額（参考）</t>
        </is>
      </c>
      <c r="C7" s="19">
        <f>SUMIF('50区画管理'!I4:I53,"滞納中",'50区画管理'!F4:F53)</f>
        <v/>
      </c>
      <c r="D7" s="5" t="n"/>
      <c r="E7" s="3" t="inlineStr">
        <is>
          <t>満室時年間収入</t>
        </is>
      </c>
      <c r="F7" s="19">
        <f>費用計算!D11</f>
        <v/>
      </c>
    </row>
  </sheetData>
  <mergeCells count="1">
    <mergeCell ref="A1:F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B9"/>
  <sheetViews>
    <sheetView workbookViewId="0">
      <selection activeCell="A1" sqref="A1"/>
    </sheetView>
  </sheetViews>
  <sheetFormatPr baseColWidth="8" defaultRowHeight="15"/>
  <cols>
    <col width="4" customWidth="1" min="1" max="1"/>
    <col width="90" customWidth="1" min="2" max="2"/>
  </cols>
  <sheetData>
    <row r="1" ht="28" customHeight="1">
      <c r="A1" s="1" t="inlineStr">
        <is>
          <t>使い方ガイド</t>
        </is>
      </c>
    </row>
    <row r="3" ht="30" customHeight="1">
      <c r="A3" s="5" t="inlineStr">
        <is>
          <t>1</t>
        </is>
      </c>
      <c r="B3" s="20" t="inlineStr">
        <is>
          <t>「契約条件入力」シートに駐車場の基本情報を入力します。</t>
        </is>
      </c>
    </row>
    <row r="4" ht="30" customHeight="1">
      <c r="A4" s="5" t="inlineStr">
        <is>
          <t>2</t>
        </is>
      </c>
      <c r="B4" s="20" t="inlineStr">
        <is>
          <t>「費用計算」シートに初期費用と年間収入が自動算出されます。</t>
        </is>
      </c>
    </row>
    <row r="5" ht="30" customHeight="1">
      <c r="A5" s="5" t="inlineStr">
        <is>
          <t>3</t>
        </is>
      </c>
      <c r="B5" s="20" t="inlineStr">
        <is>
          <t>「50区画管理」シートで各区画の利用者を管理。ステータスはプルダウン選択。</t>
        </is>
      </c>
    </row>
    <row r="6" ht="30" customHeight="1">
      <c r="A6" s="5" t="inlineStr">
        <is>
          <t>4</t>
        </is>
      </c>
      <c r="B6" s="20" t="inlineStr">
        <is>
          <t>「収益サマリ」シートで稼働率・空室率・月額/年間収入が自動集計されます。</t>
        </is>
      </c>
    </row>
    <row r="7" ht="30" customHeight="1">
      <c r="A7" s="5" t="inlineStr">
        <is>
          <t>5</t>
        </is>
      </c>
      <c r="B7" s="20" t="inlineStr">
        <is>
          <t>滞納区画は赤、空き区画は黄、利用中は緑で色分け表示されます。</t>
        </is>
      </c>
    </row>
    <row r="8" ht="30" customHeight="1">
      <c r="A8" s="5" t="inlineStr">
        <is>
          <t>6</t>
        </is>
      </c>
      <c r="B8" s="20" t="inlineStr">
        <is>
          <t>次回更新日が30日以内になると黄色で強調表示されます。</t>
        </is>
      </c>
    </row>
    <row r="9" ht="30" customHeight="1">
      <c r="A9" s="5" t="inlineStr">
        <is>
          <t>7</t>
        </is>
      </c>
      <c r="B9" s="20" t="inlineStr">
        <is>
          <t>駐車場のみの契約は借地借家法の適用を受けないため、敷金・更新料の制限が緩やかです。</t>
        </is>
      </c>
    </row>
  </sheetData>
  <mergeCells count="1">
    <mergeCell ref="A1:B1"/>
  </mergeCells>
  <printOptions horizontalCentered="1"/>
  <pageMargins left="0.75" right="0.75" top="1" bottom="1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2026-05-12T09:26:01Z</dcterms:created>
  <dcterms:modified xmlns:dcterms="http://purl.org/dc/terms/" xmlns:xsi="http://www.w3.org/2001/XMLSchema-instance" xsi:type="dcterms:W3CDTF">2026-05-12T09:26:01Z</dcterms:modified>
</cp:coreProperties>
</file>